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NAM 2023\DON GIA DICH VU CAP GCN_thay the\Don gia cap giay-lay y kien\VB lay y kien\"/>
    </mc:Choice>
  </mc:AlternateContent>
  <xr:revisionPtr revIDLastSave="0" documentId="13_ncr:1_{AD9C4DF9-742E-4AD6-A733-1D4169E5EAE1}" xr6:coauthVersionLast="47" xr6:coauthVersionMax="47" xr10:uidLastSave="{00000000-0000-0000-0000-000000000000}"/>
  <bookViews>
    <workbookView xWindow="-120" yWindow="-120" windowWidth="20730" windowHeight="11040" firstSheet="9" activeTab="9" xr2:uid="{00000000-000D-0000-FFFF-FFFF00000000}"/>
  </bookViews>
  <sheets>
    <sheet name="so sanh" sheetId="3" state="hidden" r:id="rId1"/>
    <sheet name="so sanh (2)" sheetId="4" state="hidden" r:id="rId2"/>
    <sheet name="NQ05-lay y kien" sheetId="9" state="hidden" r:id="rId3"/>
    <sheet name="Tong hop DG DV-HGD" sheetId="10" state="hidden" r:id="rId4"/>
    <sheet name="Tong hop DG DV-TC" sheetId="11" state="hidden" r:id="rId5"/>
    <sheet name="Tong hop thu 2 ND" sheetId="12" state="hidden" r:id="rId6"/>
    <sheet name="Tong hop thu 2 ND-du" sheetId="13" state="hidden" r:id="rId7"/>
    <sheet name="Tong hop thu 2 ND-giam" sheetId="14" state="hidden" r:id="rId8"/>
    <sheet name="Don gia cap GCN" sheetId="15" state="hidden" r:id="rId9"/>
    <sheet name="Don gia cap GCN-CN" sheetId="16" r:id="rId10"/>
  </sheets>
  <definedNames>
    <definedName name="_xlnm.Print_Titles" localSheetId="8">'Don gia cap GCN'!$7:$8</definedName>
    <definedName name="_xlnm.Print_Titles" localSheetId="9">'Don gia cap GCN-CN'!$7:$9</definedName>
    <definedName name="_xlnm.Print_Titles" localSheetId="2">'NQ05-lay y kien'!$5:$5</definedName>
    <definedName name="_xlnm.Print_Titles" localSheetId="0">'so sanh'!$5:$5</definedName>
    <definedName name="_xlnm.Print_Titles" localSheetId="1">'so sanh (2)'!$5:$5</definedName>
    <definedName name="_xlnm.Print_Titles" localSheetId="3">'Tong hop DG DV-HGD'!$9:$10</definedName>
    <definedName name="_xlnm.Print_Titles" localSheetId="4">'Tong hop DG DV-TC'!$9:$10</definedName>
    <definedName name="_xlnm.Print_Titles" localSheetId="5">'Tong hop thu 2 ND'!$5:$7</definedName>
    <definedName name="_xlnm.Print_Titles" localSheetId="6">'Tong hop thu 2 ND-du'!$5:$7</definedName>
    <definedName name="_xlnm.Print_Titles" localSheetId="7">'Tong hop thu 2 ND-giam'!$5:$7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15" l="1"/>
  <c r="D48" i="15" s="1"/>
  <c r="D47" i="15" s="1"/>
  <c r="D50" i="15"/>
  <c r="C50" i="15"/>
  <c r="C49" i="15" s="1"/>
  <c r="C48" i="15" s="1"/>
  <c r="C47" i="15" s="1"/>
  <c r="D51" i="15"/>
  <c r="C51" i="15"/>
  <c r="D56" i="15"/>
  <c r="D55" i="15" s="1"/>
  <c r="D54" i="15" s="1"/>
  <c r="D57" i="15"/>
  <c r="D58" i="15"/>
  <c r="C57" i="15"/>
  <c r="C56" i="15" s="1"/>
  <c r="C55" i="15" s="1"/>
  <c r="C54" i="15" s="1"/>
  <c r="C58" i="15"/>
  <c r="K58" i="15"/>
  <c r="K57" i="15"/>
  <c r="K56" i="15"/>
  <c r="K55" i="15"/>
  <c r="K54" i="15"/>
  <c r="K51" i="15"/>
  <c r="K50" i="15"/>
  <c r="K49" i="15"/>
  <c r="K48" i="15"/>
  <c r="K47" i="15"/>
  <c r="K17" i="15"/>
  <c r="K16" i="15"/>
  <c r="K15" i="15"/>
  <c r="K14" i="15"/>
  <c r="K13" i="15"/>
  <c r="C24" i="15"/>
  <c r="K23" i="15"/>
  <c r="K22" i="15"/>
  <c r="K21" i="15"/>
  <c r="K20" i="15"/>
  <c r="K24" i="15"/>
  <c r="D24" i="15" s="1"/>
  <c r="D23" i="15" s="1"/>
  <c r="D22" i="15" s="1"/>
  <c r="D21" i="15" s="1"/>
  <c r="D20" i="15" s="1"/>
  <c r="K18" i="15"/>
  <c r="D18" i="15" s="1"/>
  <c r="L64" i="15"/>
  <c r="M64" i="15"/>
  <c r="N64" i="15"/>
  <c r="O64" i="15"/>
  <c r="P64" i="15"/>
  <c r="L65" i="15"/>
  <c r="M65" i="15"/>
  <c r="N65" i="15"/>
  <c r="O65" i="15"/>
  <c r="P65" i="15"/>
  <c r="L66" i="15"/>
  <c r="M66" i="15"/>
  <c r="N66" i="15"/>
  <c r="O66" i="15"/>
  <c r="P66" i="15"/>
  <c r="L67" i="15"/>
  <c r="M67" i="15"/>
  <c r="N67" i="15"/>
  <c r="O67" i="15"/>
  <c r="P67" i="15"/>
  <c r="L68" i="15"/>
  <c r="M68" i="15"/>
  <c r="N68" i="15"/>
  <c r="O68" i="15"/>
  <c r="P68" i="15"/>
  <c r="L69" i="15"/>
  <c r="M69" i="15"/>
  <c r="N69" i="15"/>
  <c r="O69" i="15"/>
  <c r="P69" i="15"/>
  <c r="L70" i="15"/>
  <c r="M70" i="15"/>
  <c r="N70" i="15"/>
  <c r="O70" i="15"/>
  <c r="P70" i="15"/>
  <c r="L71" i="15"/>
  <c r="M71" i="15"/>
  <c r="N71" i="15"/>
  <c r="O71" i="15"/>
  <c r="P71" i="15"/>
  <c r="L72" i="15"/>
  <c r="M72" i="15"/>
  <c r="N72" i="15"/>
  <c r="O72" i="15"/>
  <c r="P72" i="15"/>
  <c r="L73" i="15"/>
  <c r="M73" i="15"/>
  <c r="N73" i="15"/>
  <c r="O73" i="15"/>
  <c r="P73" i="15"/>
  <c r="L74" i="15"/>
  <c r="M74" i="15"/>
  <c r="N74" i="15"/>
  <c r="O74" i="15"/>
  <c r="P74" i="15"/>
  <c r="L75" i="15"/>
  <c r="M75" i="15"/>
  <c r="N75" i="15"/>
  <c r="O75" i="15"/>
  <c r="P75" i="15"/>
  <c r="L76" i="15"/>
  <c r="M76" i="15"/>
  <c r="N76" i="15"/>
  <c r="O76" i="15"/>
  <c r="P76" i="15"/>
  <c r="P63" i="15"/>
  <c r="O63" i="15"/>
  <c r="N63" i="15"/>
  <c r="M63" i="15"/>
  <c r="L63" i="15"/>
  <c r="L30" i="15"/>
  <c r="M30" i="15"/>
  <c r="N30" i="15"/>
  <c r="O30" i="15"/>
  <c r="P30" i="15"/>
  <c r="L31" i="15"/>
  <c r="M31" i="15"/>
  <c r="N31" i="15"/>
  <c r="O31" i="15"/>
  <c r="P31" i="15"/>
  <c r="L32" i="15"/>
  <c r="M32" i="15"/>
  <c r="N32" i="15"/>
  <c r="O32" i="15"/>
  <c r="P32" i="15"/>
  <c r="L33" i="15"/>
  <c r="M33" i="15"/>
  <c r="N33" i="15"/>
  <c r="O33" i="15"/>
  <c r="P33" i="15"/>
  <c r="L34" i="15"/>
  <c r="M34" i="15"/>
  <c r="N34" i="15"/>
  <c r="O34" i="15"/>
  <c r="P34" i="15"/>
  <c r="L35" i="15"/>
  <c r="M35" i="15"/>
  <c r="N35" i="15"/>
  <c r="O35" i="15"/>
  <c r="P35" i="15"/>
  <c r="L36" i="15"/>
  <c r="M36" i="15"/>
  <c r="N36" i="15"/>
  <c r="O36" i="15"/>
  <c r="P36" i="15"/>
  <c r="L37" i="15"/>
  <c r="M37" i="15"/>
  <c r="N37" i="15"/>
  <c r="O37" i="15"/>
  <c r="P37" i="15"/>
  <c r="L38" i="15"/>
  <c r="M38" i="15"/>
  <c r="N38" i="15"/>
  <c r="O38" i="15"/>
  <c r="P38" i="15"/>
  <c r="L39" i="15"/>
  <c r="M39" i="15"/>
  <c r="N39" i="15"/>
  <c r="O39" i="15"/>
  <c r="P39" i="15"/>
  <c r="L40" i="15"/>
  <c r="M40" i="15"/>
  <c r="N40" i="15"/>
  <c r="O40" i="15"/>
  <c r="P40" i="15"/>
  <c r="L41" i="15"/>
  <c r="M41" i="15"/>
  <c r="N41" i="15"/>
  <c r="O41" i="15"/>
  <c r="P41" i="15"/>
  <c r="L42" i="15"/>
  <c r="M42" i="15"/>
  <c r="N42" i="15"/>
  <c r="O42" i="15"/>
  <c r="P42" i="15"/>
  <c r="L43" i="15"/>
  <c r="M43" i="15"/>
  <c r="N43" i="15"/>
  <c r="O43" i="15"/>
  <c r="P43" i="15"/>
  <c r="O29" i="15"/>
  <c r="N29" i="15"/>
  <c r="M29" i="15"/>
  <c r="P29" i="15"/>
  <c r="L29" i="15"/>
  <c r="C23" i="15" l="1"/>
  <c r="C22" i="15" s="1"/>
  <c r="C21" i="15" s="1"/>
  <c r="C20" i="15" s="1"/>
  <c r="D17" i="15"/>
  <c r="D16" i="15" s="1"/>
  <c r="D15" i="15" s="1"/>
  <c r="D14" i="15" s="1"/>
  <c r="D13" i="15" s="1"/>
  <c r="C18" i="15"/>
  <c r="C17" i="15" s="1"/>
  <c r="C16" i="15" s="1"/>
  <c r="C15" i="15" s="1"/>
  <c r="C14" i="15" s="1"/>
  <c r="C13" i="15" s="1"/>
  <c r="P48" i="15"/>
  <c r="P49" i="15"/>
  <c r="P50" i="15"/>
  <c r="P51" i="15"/>
  <c r="P52" i="15"/>
  <c r="P53" i="15"/>
  <c r="P54" i="15"/>
  <c r="P55" i="15"/>
  <c r="P56" i="15"/>
  <c r="P57" i="15"/>
  <c r="P58" i="15"/>
  <c r="P59" i="15"/>
  <c r="P60" i="15"/>
  <c r="P47" i="15"/>
  <c r="O48" i="15"/>
  <c r="O49" i="15"/>
  <c r="O50" i="15"/>
  <c r="O51" i="15"/>
  <c r="O52" i="15"/>
  <c r="O53" i="15"/>
  <c r="O54" i="15"/>
  <c r="O55" i="15"/>
  <c r="O56" i="15"/>
  <c r="O57" i="15"/>
  <c r="O58" i="15"/>
  <c r="O59" i="15"/>
  <c r="O60" i="15"/>
  <c r="O47" i="15"/>
  <c r="P14" i="15"/>
  <c r="P15" i="15"/>
  <c r="P16" i="15"/>
  <c r="P17" i="15"/>
  <c r="P18" i="15"/>
  <c r="P19" i="15"/>
  <c r="P20" i="15"/>
  <c r="P21" i="15"/>
  <c r="P22" i="15"/>
  <c r="P23" i="15"/>
  <c r="P24" i="15"/>
  <c r="P25" i="15"/>
  <c r="P26" i="15"/>
  <c r="P13" i="15"/>
  <c r="O14" i="15"/>
  <c r="O15" i="15"/>
  <c r="O16" i="15"/>
  <c r="O17" i="15"/>
  <c r="O18" i="15"/>
  <c r="O19" i="15"/>
  <c r="O20" i="15"/>
  <c r="O21" i="15"/>
  <c r="O22" i="15"/>
  <c r="O23" i="15"/>
  <c r="O24" i="15"/>
  <c r="O25" i="15"/>
  <c r="O26" i="15"/>
  <c r="O13" i="15"/>
  <c r="N48" i="15"/>
  <c r="N49" i="15"/>
  <c r="N50" i="15"/>
  <c r="N51" i="15"/>
  <c r="N52" i="15"/>
  <c r="N53" i="15"/>
  <c r="N54" i="15"/>
  <c r="N55" i="15"/>
  <c r="N56" i="15"/>
  <c r="N57" i="15"/>
  <c r="N58" i="15"/>
  <c r="N59" i="15"/>
  <c r="N60" i="15"/>
  <c r="N47" i="15"/>
  <c r="M48" i="15"/>
  <c r="M49" i="15"/>
  <c r="M50" i="15"/>
  <c r="M51" i="15"/>
  <c r="M52" i="15"/>
  <c r="M53" i="15"/>
  <c r="M54" i="15"/>
  <c r="M55" i="15"/>
  <c r="M56" i="15"/>
  <c r="M57" i="15"/>
  <c r="M58" i="15"/>
  <c r="M59" i="15"/>
  <c r="M60" i="15"/>
  <c r="M47" i="15"/>
  <c r="N21" i="15"/>
  <c r="N22" i="15"/>
  <c r="N23" i="15"/>
  <c r="N24" i="15"/>
  <c r="N25" i="15"/>
  <c r="N26" i="15"/>
  <c r="N20" i="15"/>
  <c r="N14" i="15"/>
  <c r="N15" i="15"/>
  <c r="N16" i="15"/>
  <c r="N17" i="15"/>
  <c r="N18" i="15"/>
  <c r="N13" i="15"/>
  <c r="M21" i="15"/>
  <c r="M22" i="15"/>
  <c r="M23" i="15"/>
  <c r="M24" i="15"/>
  <c r="M25" i="15"/>
  <c r="M26" i="15"/>
  <c r="M20" i="15"/>
  <c r="M14" i="15"/>
  <c r="M15" i="15"/>
  <c r="M16" i="15"/>
  <c r="M17" i="15"/>
  <c r="M18" i="15"/>
  <c r="M13" i="15"/>
  <c r="L48" i="15"/>
  <c r="L49" i="15"/>
  <c r="L50" i="15"/>
  <c r="L51" i="15"/>
  <c r="L52" i="15"/>
  <c r="L53" i="15"/>
  <c r="L54" i="15"/>
  <c r="L55" i="15"/>
  <c r="L56" i="15"/>
  <c r="L57" i="15"/>
  <c r="L58" i="15"/>
  <c r="L59" i="15"/>
  <c r="L60" i="15"/>
  <c r="L47" i="15"/>
  <c r="L21" i="15"/>
  <c r="L20" i="15" l="1"/>
  <c r="L14" i="15"/>
  <c r="L26" i="15"/>
  <c r="L13" i="15"/>
  <c r="L25" i="15"/>
  <c r="L18" i="15"/>
  <c r="L24" i="15"/>
  <c r="L17" i="15"/>
  <c r="L23" i="15"/>
  <c r="L16" i="15"/>
  <c r="L22" i="15"/>
  <c r="L15" i="15"/>
  <c r="AA40" i="14" l="1"/>
  <c r="Z38" i="14"/>
  <c r="Y38" i="14" s="1"/>
  <c r="Z39" i="14"/>
  <c r="Y39" i="14" s="1"/>
  <c r="Z37" i="14"/>
  <c r="V41" i="14"/>
  <c r="U38" i="14"/>
  <c r="U36" i="14" s="1"/>
  <c r="U39" i="14"/>
  <c r="U40" i="14"/>
  <c r="V40" i="14" s="1"/>
  <c r="U37" i="14"/>
  <c r="V37" i="14" s="1"/>
  <c r="Q40" i="14"/>
  <c r="P38" i="14"/>
  <c r="Q38" i="14" s="1"/>
  <c r="P39" i="14"/>
  <c r="O39" i="14" s="1"/>
  <c r="P37" i="14"/>
  <c r="Q37" i="14" s="1"/>
  <c r="L42" i="14"/>
  <c r="K38" i="14"/>
  <c r="K39" i="14"/>
  <c r="L39" i="14" s="1"/>
  <c r="K40" i="14"/>
  <c r="K41" i="14"/>
  <c r="L41" i="14" s="1"/>
  <c r="K37" i="14"/>
  <c r="J37" i="14" s="1"/>
  <c r="F38" i="14"/>
  <c r="F39" i="14"/>
  <c r="F37" i="14"/>
  <c r="Y29" i="14"/>
  <c r="Z26" i="14"/>
  <c r="AA26" i="14" s="1"/>
  <c r="Z27" i="14"/>
  <c r="Z28" i="14"/>
  <c r="AA28" i="14" s="1"/>
  <c r="Z25" i="14"/>
  <c r="AA25" i="14" s="1"/>
  <c r="T29" i="14"/>
  <c r="U26" i="14"/>
  <c r="U27" i="14"/>
  <c r="V27" i="14" s="1"/>
  <c r="U28" i="14"/>
  <c r="U25" i="14"/>
  <c r="T25" i="14" s="1"/>
  <c r="Q29" i="14"/>
  <c r="P26" i="14"/>
  <c r="O26" i="14" s="1"/>
  <c r="P27" i="14"/>
  <c r="O27" i="14" s="1"/>
  <c r="P28" i="14"/>
  <c r="P25" i="14"/>
  <c r="L31" i="14"/>
  <c r="K26" i="14"/>
  <c r="K27" i="14"/>
  <c r="J27" i="14" s="1"/>
  <c r="K28" i="14"/>
  <c r="K29" i="14"/>
  <c r="L29" i="14" s="1"/>
  <c r="K30" i="14"/>
  <c r="J30" i="14" s="1"/>
  <c r="F26" i="14"/>
  <c r="F27" i="14"/>
  <c r="G27" i="14" s="1"/>
  <c r="F28" i="14"/>
  <c r="G28" i="14" s="1"/>
  <c r="E27" i="14"/>
  <c r="F25" i="14"/>
  <c r="G25" i="14" s="1"/>
  <c r="Z18" i="14"/>
  <c r="Z19" i="14"/>
  <c r="AA19" i="14" s="1"/>
  <c r="Z20" i="14"/>
  <c r="AA20" i="14" s="1"/>
  <c r="Z21" i="14"/>
  <c r="Y21" i="14" s="1"/>
  <c r="Z17" i="14"/>
  <c r="U18" i="14"/>
  <c r="V18" i="14" s="1"/>
  <c r="U19" i="14"/>
  <c r="U20" i="14"/>
  <c r="V20" i="14" s="1"/>
  <c r="U21" i="14"/>
  <c r="V21" i="14" s="1"/>
  <c r="U22" i="14"/>
  <c r="T22" i="14" s="1"/>
  <c r="U17" i="14"/>
  <c r="V17" i="14" s="1"/>
  <c r="P18" i="14"/>
  <c r="P19" i="14"/>
  <c r="O19" i="14" s="1"/>
  <c r="P20" i="14"/>
  <c r="Q20" i="14" s="1"/>
  <c r="P21" i="14"/>
  <c r="O21" i="14" s="1"/>
  <c r="O22" i="14"/>
  <c r="P17" i="14"/>
  <c r="K18" i="14"/>
  <c r="J18" i="14" s="1"/>
  <c r="K19" i="14"/>
  <c r="L19" i="14" s="1"/>
  <c r="K20" i="14"/>
  <c r="K21" i="14"/>
  <c r="L21" i="14" s="1"/>
  <c r="K22" i="14"/>
  <c r="L22" i="14" s="1"/>
  <c r="K17" i="14"/>
  <c r="J17" i="14" s="1"/>
  <c r="F18" i="14"/>
  <c r="G18" i="14" s="1"/>
  <c r="F19" i="14"/>
  <c r="G19" i="14" s="1"/>
  <c r="F20" i="14"/>
  <c r="G20" i="14" s="1"/>
  <c r="F21" i="14"/>
  <c r="G21" i="14" s="1"/>
  <c r="E22" i="14"/>
  <c r="Z11" i="14"/>
  <c r="Y11" i="14" s="1"/>
  <c r="Z12" i="14"/>
  <c r="Y12" i="14" s="1"/>
  <c r="Z13" i="14"/>
  <c r="AA13" i="14" s="1"/>
  <c r="Z14" i="14"/>
  <c r="Z10" i="14"/>
  <c r="U11" i="14"/>
  <c r="V11" i="14" s="1"/>
  <c r="U12" i="14"/>
  <c r="U13" i="14"/>
  <c r="T13" i="14" s="1"/>
  <c r="U14" i="14"/>
  <c r="V14" i="14" s="1"/>
  <c r="U15" i="14"/>
  <c r="T15" i="14" s="1"/>
  <c r="U10" i="14"/>
  <c r="V10" i="14" s="1"/>
  <c r="P11" i="14"/>
  <c r="P12" i="14"/>
  <c r="Q12" i="14" s="1"/>
  <c r="P13" i="14"/>
  <c r="Q13" i="14" s="1"/>
  <c r="P14" i="14"/>
  <c r="O14" i="14" s="1"/>
  <c r="O15" i="14"/>
  <c r="P10" i="14"/>
  <c r="Q10" i="14" s="1"/>
  <c r="F15" i="14"/>
  <c r="G15" i="14" s="1"/>
  <c r="K15" i="14"/>
  <c r="K11" i="14"/>
  <c r="L11" i="14" s="1"/>
  <c r="K12" i="14"/>
  <c r="J12" i="14" s="1"/>
  <c r="K13" i="14"/>
  <c r="L13" i="14" s="1"/>
  <c r="K14" i="14"/>
  <c r="J14" i="14" s="1"/>
  <c r="K10" i="14"/>
  <c r="L10" i="14" s="1"/>
  <c r="G40" i="14"/>
  <c r="G37" i="14"/>
  <c r="G29" i="14"/>
  <c r="F17" i="14"/>
  <c r="E17" i="14" s="1"/>
  <c r="F11" i="14"/>
  <c r="E11" i="14" s="1"/>
  <c r="F12" i="14"/>
  <c r="G12" i="14" s="1"/>
  <c r="F13" i="14"/>
  <c r="E13" i="14" s="1"/>
  <c r="F14" i="14"/>
  <c r="G14" i="14" s="1"/>
  <c r="F10" i="14"/>
  <c r="G10" i="14" s="1"/>
  <c r="Q18" i="14"/>
  <c r="AA47" i="14"/>
  <c r="V47" i="14"/>
  <c r="T47" i="14"/>
  <c r="O47" i="14"/>
  <c r="L47" i="14"/>
  <c r="J47" i="14"/>
  <c r="G47" i="14"/>
  <c r="E47" i="14"/>
  <c r="Y46" i="14"/>
  <c r="V46" i="14"/>
  <c r="T46" i="14"/>
  <c r="Q46" i="14"/>
  <c r="L46" i="14"/>
  <c r="J46" i="14"/>
  <c r="G46" i="14"/>
  <c r="E46" i="14"/>
  <c r="AA45" i="14"/>
  <c r="V45" i="14"/>
  <c r="T45" i="14"/>
  <c r="O45" i="14"/>
  <c r="L45" i="14"/>
  <c r="J45" i="14"/>
  <c r="G45" i="14"/>
  <c r="E45" i="14"/>
  <c r="Y44" i="14"/>
  <c r="V44" i="14"/>
  <c r="T44" i="14"/>
  <c r="Q44" i="14"/>
  <c r="L44" i="14"/>
  <c r="J44" i="14"/>
  <c r="G44" i="14"/>
  <c r="E44" i="14"/>
  <c r="AA43" i="14"/>
  <c r="V43" i="14"/>
  <c r="T43" i="14"/>
  <c r="O43" i="14"/>
  <c r="L43" i="14"/>
  <c r="J43" i="14"/>
  <c r="G43" i="14"/>
  <c r="E43" i="14"/>
  <c r="Y42" i="14"/>
  <c r="V42" i="14"/>
  <c r="T42" i="14"/>
  <c r="Q42" i="14"/>
  <c r="J42" i="14"/>
  <c r="G42" i="14"/>
  <c r="E42" i="14"/>
  <c r="AA41" i="14"/>
  <c r="T41" i="14"/>
  <c r="O41" i="14"/>
  <c r="G41" i="14"/>
  <c r="E41" i="14"/>
  <c r="O40" i="14"/>
  <c r="L40" i="14"/>
  <c r="J40" i="14"/>
  <c r="V39" i="14"/>
  <c r="T39" i="14"/>
  <c r="Q39" i="14"/>
  <c r="G39" i="14"/>
  <c r="E39" i="14"/>
  <c r="O38" i="14"/>
  <c r="L38" i="14"/>
  <c r="J38" i="14"/>
  <c r="G38" i="14"/>
  <c r="E38" i="14"/>
  <c r="Y37" i="14"/>
  <c r="T37" i="14"/>
  <c r="O37" i="14"/>
  <c r="L37" i="14"/>
  <c r="X36" i="14"/>
  <c r="W36" i="14"/>
  <c r="S36" i="14"/>
  <c r="R36" i="14"/>
  <c r="N36" i="14"/>
  <c r="M36" i="14"/>
  <c r="M23" i="14" s="1"/>
  <c r="I36" i="14"/>
  <c r="H36" i="14"/>
  <c r="D36" i="14"/>
  <c r="C36" i="14"/>
  <c r="Y35" i="14"/>
  <c r="V35" i="14"/>
  <c r="T35" i="14"/>
  <c r="Q35" i="14"/>
  <c r="L35" i="14"/>
  <c r="J35" i="14"/>
  <c r="G35" i="14"/>
  <c r="E35" i="14"/>
  <c r="AA34" i="14"/>
  <c r="V34" i="14"/>
  <c r="T34" i="14"/>
  <c r="O34" i="14"/>
  <c r="L34" i="14"/>
  <c r="J34" i="14"/>
  <c r="G34" i="14"/>
  <c r="E34" i="14"/>
  <c r="Y33" i="14"/>
  <c r="V33" i="14"/>
  <c r="T33" i="14"/>
  <c r="Q33" i="14"/>
  <c r="L33" i="14"/>
  <c r="J33" i="14"/>
  <c r="G33" i="14"/>
  <c r="E33" i="14"/>
  <c r="AA32" i="14"/>
  <c r="V32" i="14"/>
  <c r="T32" i="14"/>
  <c r="O32" i="14"/>
  <c r="L32" i="14"/>
  <c r="J32" i="14"/>
  <c r="G32" i="14"/>
  <c r="E32" i="14"/>
  <c r="Y31" i="14"/>
  <c r="V31" i="14"/>
  <c r="T31" i="14"/>
  <c r="Q31" i="14"/>
  <c r="G31" i="14"/>
  <c r="E31" i="14"/>
  <c r="AA30" i="14"/>
  <c r="V30" i="14"/>
  <c r="T30" i="14"/>
  <c r="O30" i="14"/>
  <c r="L30" i="14"/>
  <c r="G30" i="14"/>
  <c r="E30" i="14"/>
  <c r="V29" i="14"/>
  <c r="Y28" i="14"/>
  <c r="V28" i="14"/>
  <c r="T28" i="14"/>
  <c r="Q28" i="14"/>
  <c r="O28" i="14"/>
  <c r="L28" i="14"/>
  <c r="J28" i="14"/>
  <c r="Y27" i="14"/>
  <c r="Q27" i="14"/>
  <c r="L27" i="14"/>
  <c r="V26" i="14"/>
  <c r="T26" i="14"/>
  <c r="Q26" i="14"/>
  <c r="L26" i="14"/>
  <c r="J26" i="14"/>
  <c r="G26" i="14"/>
  <c r="E26" i="14"/>
  <c r="O25" i="14"/>
  <c r="I25" i="14"/>
  <c r="I24" i="14" s="1"/>
  <c r="X24" i="14"/>
  <c r="X23" i="14" s="1"/>
  <c r="W24" i="14"/>
  <c r="S24" i="14"/>
  <c r="R24" i="14"/>
  <c r="R23" i="14" s="1"/>
  <c r="N24" i="14"/>
  <c r="N23" i="14" s="1"/>
  <c r="M24" i="14"/>
  <c r="H24" i="14"/>
  <c r="D24" i="14"/>
  <c r="D23" i="14" s="1"/>
  <c r="C24" i="14"/>
  <c r="C23" i="14" s="1"/>
  <c r="AA22" i="14"/>
  <c r="Y22" i="14"/>
  <c r="Q22" i="14"/>
  <c r="G22" i="14"/>
  <c r="E21" i="14"/>
  <c r="O20" i="14"/>
  <c r="L20" i="14"/>
  <c r="J20" i="14"/>
  <c r="E20" i="14"/>
  <c r="V19" i="14"/>
  <c r="T19" i="14"/>
  <c r="Q19" i="14"/>
  <c r="J19" i="14"/>
  <c r="AA18" i="14"/>
  <c r="Y18" i="14"/>
  <c r="O18" i="14"/>
  <c r="AA17" i="14"/>
  <c r="Y17" i="14"/>
  <c r="O17" i="14"/>
  <c r="L17" i="14"/>
  <c r="X16" i="14"/>
  <c r="W16" i="14"/>
  <c r="S16" i="14"/>
  <c r="R16" i="14"/>
  <c r="N16" i="14"/>
  <c r="M16" i="14"/>
  <c r="M8" i="14" s="1"/>
  <c r="I16" i="14"/>
  <c r="H16" i="14"/>
  <c r="D16" i="14"/>
  <c r="C16" i="14"/>
  <c r="AA15" i="14"/>
  <c r="Q15" i="14"/>
  <c r="L15" i="14"/>
  <c r="T14" i="14"/>
  <c r="Q14" i="14"/>
  <c r="O13" i="14"/>
  <c r="G13" i="14"/>
  <c r="AA12" i="14"/>
  <c r="V12" i="14"/>
  <c r="T12" i="14"/>
  <c r="L12" i="14"/>
  <c r="T11" i="14"/>
  <c r="Q11" i="14"/>
  <c r="O11" i="14"/>
  <c r="Y10" i="14"/>
  <c r="T10" i="14"/>
  <c r="X9" i="14"/>
  <c r="W9" i="14"/>
  <c r="S9" i="14"/>
  <c r="R9" i="14"/>
  <c r="R8" i="14" s="1"/>
  <c r="N9" i="14"/>
  <c r="M9" i="14"/>
  <c r="I9" i="14"/>
  <c r="H9" i="14"/>
  <c r="D9" i="14"/>
  <c r="C9" i="14"/>
  <c r="Z38" i="13"/>
  <c r="Z39" i="13"/>
  <c r="Z37" i="13"/>
  <c r="Z26" i="13"/>
  <c r="Z27" i="13"/>
  <c r="Z28" i="13"/>
  <c r="Z25" i="13"/>
  <c r="Z21" i="13"/>
  <c r="Z20" i="13"/>
  <c r="U41" i="13"/>
  <c r="U39" i="13"/>
  <c r="U40" i="13"/>
  <c r="U38" i="13"/>
  <c r="P41" i="13"/>
  <c r="P40" i="13"/>
  <c r="P29" i="13"/>
  <c r="D23" i="13"/>
  <c r="X36" i="13"/>
  <c r="W36" i="13"/>
  <c r="S36" i="13"/>
  <c r="R36" i="13"/>
  <c r="N36" i="13"/>
  <c r="M36" i="13"/>
  <c r="I36" i="13"/>
  <c r="H36" i="13"/>
  <c r="F36" i="13"/>
  <c r="D36" i="13"/>
  <c r="C36" i="13"/>
  <c r="D24" i="13"/>
  <c r="F24" i="13"/>
  <c r="H24" i="13"/>
  <c r="H23" i="13" s="1"/>
  <c r="M24" i="13"/>
  <c r="M23" i="13" s="1"/>
  <c r="N24" i="13"/>
  <c r="N23" i="13" s="1"/>
  <c r="R24" i="13"/>
  <c r="S24" i="13"/>
  <c r="W24" i="13"/>
  <c r="W23" i="13" s="1"/>
  <c r="X24" i="13"/>
  <c r="X23" i="13" s="1"/>
  <c r="C24" i="13"/>
  <c r="K22" i="13"/>
  <c r="C23" i="13" l="1"/>
  <c r="C8" i="14"/>
  <c r="W8" i="14"/>
  <c r="E12" i="14"/>
  <c r="J13" i="14"/>
  <c r="S8" i="14"/>
  <c r="L18" i="14"/>
  <c r="Y19" i="14"/>
  <c r="W23" i="14"/>
  <c r="Z9" i="14"/>
  <c r="O12" i="14"/>
  <c r="E18" i="14"/>
  <c r="E25" i="14"/>
  <c r="J39" i="14"/>
  <c r="D8" i="14"/>
  <c r="X8" i="14"/>
  <c r="Y13" i="14"/>
  <c r="T27" i="14"/>
  <c r="T24" i="14" s="1"/>
  <c r="P24" i="14"/>
  <c r="H23" i="14"/>
  <c r="S23" i="13"/>
  <c r="H8" i="14"/>
  <c r="AA11" i="14"/>
  <c r="V25" i="14"/>
  <c r="V24" i="14" s="1"/>
  <c r="T38" i="14"/>
  <c r="R23" i="13"/>
  <c r="U24" i="14"/>
  <c r="F23" i="13"/>
  <c r="Y26" i="14"/>
  <c r="V38" i="14"/>
  <c r="AA10" i="14"/>
  <c r="I8" i="14"/>
  <c r="T18" i="14"/>
  <c r="T20" i="14"/>
  <c r="P9" i="14"/>
  <c r="N8" i="14"/>
  <c r="G11" i="14"/>
  <c r="V13" i="14"/>
  <c r="K25" i="14"/>
  <c r="K24" i="14" s="1"/>
  <c r="K23" i="14" s="1"/>
  <c r="J11" i="14"/>
  <c r="E14" i="14"/>
  <c r="S23" i="14"/>
  <c r="I23" i="14"/>
  <c r="Y40" i="14"/>
  <c r="K36" i="14"/>
  <c r="J41" i="14"/>
  <c r="Q25" i="14"/>
  <c r="J31" i="14"/>
  <c r="J29" i="14"/>
  <c r="Y20" i="14"/>
  <c r="Z16" i="14"/>
  <c r="Z8" i="14" s="1"/>
  <c r="T21" i="14"/>
  <c r="T17" i="14"/>
  <c r="Q21" i="14"/>
  <c r="J21" i="14"/>
  <c r="E19" i="14"/>
  <c r="E16" i="14" s="1"/>
  <c r="Y15" i="14"/>
  <c r="Y14" i="14"/>
  <c r="AA14" i="14"/>
  <c r="T9" i="14"/>
  <c r="O10" i="14"/>
  <c r="O9" i="14" s="1"/>
  <c r="Q9" i="14"/>
  <c r="E15" i="14"/>
  <c r="K9" i="14"/>
  <c r="L14" i="14"/>
  <c r="J10" i="14"/>
  <c r="E40" i="14"/>
  <c r="E37" i="14"/>
  <c r="F36" i="14"/>
  <c r="E29" i="14"/>
  <c r="F16" i="14"/>
  <c r="G17" i="14"/>
  <c r="G16" i="14" s="1"/>
  <c r="F9" i="14"/>
  <c r="E10" i="14"/>
  <c r="G9" i="14"/>
  <c r="V36" i="14"/>
  <c r="U23" i="14"/>
  <c r="P16" i="14"/>
  <c r="P8" i="14" s="1"/>
  <c r="Q17" i="14"/>
  <c r="O16" i="14"/>
  <c r="J36" i="14"/>
  <c r="L36" i="14"/>
  <c r="L16" i="14"/>
  <c r="L9" i="14"/>
  <c r="G36" i="14"/>
  <c r="F24" i="14"/>
  <c r="G24" i="14"/>
  <c r="E28" i="14"/>
  <c r="U9" i="14"/>
  <c r="J15" i="14"/>
  <c r="V15" i="14"/>
  <c r="V9" i="14" s="1"/>
  <c r="K16" i="14"/>
  <c r="AA21" i="14"/>
  <c r="AA16" i="14" s="1"/>
  <c r="J22" i="14"/>
  <c r="V22" i="14"/>
  <c r="V16" i="14" s="1"/>
  <c r="Y25" i="14"/>
  <c r="AA27" i="14"/>
  <c r="O29" i="14"/>
  <c r="AA29" i="14"/>
  <c r="Q30" i="14"/>
  <c r="Y30" i="14"/>
  <c r="O31" i="14"/>
  <c r="AA31" i="14"/>
  <c r="Q32" i="14"/>
  <c r="Y32" i="14"/>
  <c r="O33" i="14"/>
  <c r="AA33" i="14"/>
  <c r="Q34" i="14"/>
  <c r="Y34" i="14"/>
  <c r="O35" i="14"/>
  <c r="AA35" i="14"/>
  <c r="Z36" i="14"/>
  <c r="AA37" i="14"/>
  <c r="AA38" i="14"/>
  <c r="AA39" i="14"/>
  <c r="T40" i="14"/>
  <c r="T36" i="14" s="1"/>
  <c r="Q41" i="14"/>
  <c r="Y41" i="14"/>
  <c r="O42" i="14"/>
  <c r="AA42" i="14"/>
  <c r="Q43" i="14"/>
  <c r="Y43" i="14"/>
  <c r="O44" i="14"/>
  <c r="AA44" i="14"/>
  <c r="Q45" i="14"/>
  <c r="Y45" i="14"/>
  <c r="O46" i="14"/>
  <c r="AA46" i="14"/>
  <c r="Q47" i="14"/>
  <c r="Y47" i="14"/>
  <c r="Z24" i="14"/>
  <c r="U16" i="14"/>
  <c r="P36" i="14"/>
  <c r="P23" i="14" s="1"/>
  <c r="F22" i="13"/>
  <c r="F16" i="13" s="1"/>
  <c r="F15" i="13"/>
  <c r="F9" i="13" s="1"/>
  <c r="D16" i="13"/>
  <c r="H16" i="13"/>
  <c r="I16" i="13"/>
  <c r="K16" i="13"/>
  <c r="M16" i="13"/>
  <c r="N16" i="13"/>
  <c r="R16" i="13"/>
  <c r="S16" i="13"/>
  <c r="W16" i="13"/>
  <c r="X16" i="13"/>
  <c r="C16" i="13"/>
  <c r="D9" i="13"/>
  <c r="D8" i="13" s="1"/>
  <c r="H9" i="13"/>
  <c r="I9" i="13"/>
  <c r="M9" i="13"/>
  <c r="N9" i="13"/>
  <c r="R9" i="13"/>
  <c r="S9" i="13"/>
  <c r="W9" i="13"/>
  <c r="X9" i="13"/>
  <c r="C9" i="13"/>
  <c r="U47" i="13"/>
  <c r="T47" i="13" s="1"/>
  <c r="P47" i="13"/>
  <c r="Q47" i="13" s="1"/>
  <c r="K47" i="13"/>
  <c r="J47" i="13" s="1"/>
  <c r="U46" i="13"/>
  <c r="V46" i="13" s="1"/>
  <c r="P46" i="13"/>
  <c r="O46" i="13" s="1"/>
  <c r="K46" i="13"/>
  <c r="J46" i="13" s="1"/>
  <c r="G46" i="13"/>
  <c r="U45" i="13"/>
  <c r="T45" i="13" s="1"/>
  <c r="P45" i="13"/>
  <c r="O45" i="13" s="1"/>
  <c r="K45" i="13"/>
  <c r="L45" i="13" s="1"/>
  <c r="G45" i="13"/>
  <c r="E45" i="13"/>
  <c r="U44" i="13"/>
  <c r="T44" i="13" s="1"/>
  <c r="P44" i="13"/>
  <c r="Q44" i="13" s="1"/>
  <c r="O44" i="13"/>
  <c r="K44" i="13"/>
  <c r="J44" i="13" s="1"/>
  <c r="G44" i="13"/>
  <c r="E44" i="13"/>
  <c r="U43" i="13"/>
  <c r="V43" i="13" s="1"/>
  <c r="T43" i="13"/>
  <c r="P43" i="13"/>
  <c r="Q43" i="13" s="1"/>
  <c r="K43" i="13"/>
  <c r="J43" i="13" s="1"/>
  <c r="E43" i="13"/>
  <c r="V42" i="13"/>
  <c r="U42" i="13"/>
  <c r="T42" i="13"/>
  <c r="P42" i="13"/>
  <c r="O42" i="13" s="1"/>
  <c r="K42" i="13"/>
  <c r="G42" i="13"/>
  <c r="V41" i="13"/>
  <c r="T41" i="13"/>
  <c r="Q41" i="13"/>
  <c r="O41" i="13"/>
  <c r="L41" i="13"/>
  <c r="J41" i="13"/>
  <c r="G41" i="13"/>
  <c r="E41" i="13"/>
  <c r="V40" i="13"/>
  <c r="T40" i="13"/>
  <c r="Q40" i="13"/>
  <c r="O40" i="13"/>
  <c r="L40" i="13"/>
  <c r="J40" i="13"/>
  <c r="G40" i="13"/>
  <c r="E40" i="13"/>
  <c r="Y39" i="13"/>
  <c r="V39" i="13"/>
  <c r="Q39" i="13"/>
  <c r="O39" i="13"/>
  <c r="L39" i="13"/>
  <c r="J39" i="13"/>
  <c r="E39" i="13"/>
  <c r="AA38" i="13"/>
  <c r="V38" i="13"/>
  <c r="T38" i="13"/>
  <c r="Q38" i="13"/>
  <c r="O38" i="13"/>
  <c r="L38" i="13"/>
  <c r="J38" i="13"/>
  <c r="G38" i="13"/>
  <c r="E38" i="13"/>
  <c r="AA37" i="13"/>
  <c r="Y37" i="13"/>
  <c r="V37" i="13"/>
  <c r="T37" i="13"/>
  <c r="Q37" i="13"/>
  <c r="O37" i="13"/>
  <c r="L37" i="13"/>
  <c r="J37" i="13"/>
  <c r="G37" i="13"/>
  <c r="E37" i="13"/>
  <c r="U35" i="13"/>
  <c r="T35" i="13" s="1"/>
  <c r="P35" i="13"/>
  <c r="Q35" i="13" s="1"/>
  <c r="K35" i="13"/>
  <c r="L35" i="13" s="1"/>
  <c r="J35" i="13"/>
  <c r="G35" i="13"/>
  <c r="E35" i="13"/>
  <c r="U34" i="13"/>
  <c r="V34" i="13" s="1"/>
  <c r="P34" i="13"/>
  <c r="Q34" i="13" s="1"/>
  <c r="O34" i="13"/>
  <c r="K34" i="13"/>
  <c r="J34" i="13" s="1"/>
  <c r="G34" i="13"/>
  <c r="E34" i="13"/>
  <c r="U33" i="13"/>
  <c r="V33" i="13" s="1"/>
  <c r="P33" i="13"/>
  <c r="O33" i="13" s="1"/>
  <c r="K33" i="13"/>
  <c r="J33" i="13" s="1"/>
  <c r="G33" i="13"/>
  <c r="E33" i="13"/>
  <c r="U32" i="13"/>
  <c r="T32" i="13" s="1"/>
  <c r="P32" i="13"/>
  <c r="O32" i="13" s="1"/>
  <c r="K32" i="13"/>
  <c r="L32" i="13" s="1"/>
  <c r="G32" i="13"/>
  <c r="E32" i="13"/>
  <c r="U31" i="13"/>
  <c r="T31" i="13" s="1"/>
  <c r="P31" i="13"/>
  <c r="Q31" i="13" s="1"/>
  <c r="K31" i="13"/>
  <c r="L31" i="13" s="1"/>
  <c r="G31" i="13"/>
  <c r="E31" i="13"/>
  <c r="U30" i="13"/>
  <c r="V30" i="13" s="1"/>
  <c r="T30" i="13"/>
  <c r="P30" i="13"/>
  <c r="Q30" i="13" s="1"/>
  <c r="K30" i="13"/>
  <c r="L30" i="13" s="1"/>
  <c r="G30" i="13"/>
  <c r="E30" i="13"/>
  <c r="U29" i="13"/>
  <c r="T29" i="13"/>
  <c r="Q29" i="13"/>
  <c r="O29" i="13"/>
  <c r="J29" i="13"/>
  <c r="G29" i="13"/>
  <c r="AA28" i="13"/>
  <c r="Y28" i="13"/>
  <c r="V28" i="13"/>
  <c r="T28" i="13"/>
  <c r="O28" i="13"/>
  <c r="L28" i="13"/>
  <c r="G28" i="13"/>
  <c r="E28" i="13"/>
  <c r="AA27" i="13"/>
  <c r="Y27" i="13"/>
  <c r="V27" i="13"/>
  <c r="T27" i="13"/>
  <c r="Q27" i="13"/>
  <c r="O27" i="13"/>
  <c r="L27" i="13"/>
  <c r="J27" i="13"/>
  <c r="G27" i="13"/>
  <c r="E27" i="13"/>
  <c r="AA26" i="13"/>
  <c r="Y26" i="13"/>
  <c r="V26" i="13"/>
  <c r="T26" i="13"/>
  <c r="Q26" i="13"/>
  <c r="O26" i="13"/>
  <c r="L26" i="13"/>
  <c r="J26" i="13"/>
  <c r="E26" i="13"/>
  <c r="AA25" i="13"/>
  <c r="V25" i="13"/>
  <c r="T25" i="13"/>
  <c r="Q25" i="13"/>
  <c r="O25" i="13"/>
  <c r="J25" i="13"/>
  <c r="I25" i="13"/>
  <c r="I24" i="13" s="1"/>
  <c r="I23" i="13" s="1"/>
  <c r="E25" i="13"/>
  <c r="U22" i="13"/>
  <c r="V22" i="13" s="1"/>
  <c r="P22" i="13"/>
  <c r="P16" i="13" s="1"/>
  <c r="L22" i="13"/>
  <c r="J22" i="13"/>
  <c r="AA21" i="13"/>
  <c r="V21" i="13"/>
  <c r="T21" i="13"/>
  <c r="Q21" i="13"/>
  <c r="O21" i="13"/>
  <c r="J21" i="13"/>
  <c r="G21" i="13"/>
  <c r="AA20" i="13"/>
  <c r="Y20" i="13"/>
  <c r="T20" i="13"/>
  <c r="Q20" i="13"/>
  <c r="O20" i="13"/>
  <c r="L20" i="13"/>
  <c r="J20" i="13"/>
  <c r="G20" i="13"/>
  <c r="E20" i="13"/>
  <c r="AA19" i="13"/>
  <c r="Y19" i="13"/>
  <c r="V19" i="13"/>
  <c r="T19" i="13"/>
  <c r="Q19" i="13"/>
  <c r="L19" i="13"/>
  <c r="J19" i="13"/>
  <c r="E19" i="13"/>
  <c r="AA18" i="13"/>
  <c r="Y18" i="13"/>
  <c r="V18" i="13"/>
  <c r="T18" i="13"/>
  <c r="Q18" i="13"/>
  <c r="O18" i="13"/>
  <c r="L18" i="13"/>
  <c r="J18" i="13"/>
  <c r="G18" i="13"/>
  <c r="E18" i="13"/>
  <c r="AA17" i="13"/>
  <c r="V17" i="13"/>
  <c r="T17" i="13"/>
  <c r="O17" i="13"/>
  <c r="L17" i="13"/>
  <c r="J17" i="13"/>
  <c r="G17" i="13"/>
  <c r="E17" i="13"/>
  <c r="U15" i="13"/>
  <c r="T15" i="13" s="1"/>
  <c r="P15" i="13"/>
  <c r="Q15" i="13" s="1"/>
  <c r="O15" i="13"/>
  <c r="K15" i="13"/>
  <c r="L15" i="13" s="1"/>
  <c r="Y14" i="13"/>
  <c r="V14" i="13"/>
  <c r="T14" i="13"/>
  <c r="Q14" i="13"/>
  <c r="O14" i="13"/>
  <c r="L14" i="13"/>
  <c r="J14" i="13"/>
  <c r="G14" i="13"/>
  <c r="E14" i="13"/>
  <c r="AA13" i="13"/>
  <c r="Y13" i="13"/>
  <c r="V13" i="13"/>
  <c r="Q13" i="13"/>
  <c r="O13" i="13"/>
  <c r="J13" i="13"/>
  <c r="G13" i="13"/>
  <c r="E13" i="13"/>
  <c r="AA12" i="13"/>
  <c r="Y12" i="13"/>
  <c r="V12" i="13"/>
  <c r="T12" i="13"/>
  <c r="Q12" i="13"/>
  <c r="O12" i="13"/>
  <c r="L12" i="13"/>
  <c r="J12" i="13"/>
  <c r="G12" i="13"/>
  <c r="AA11" i="13"/>
  <c r="Y11" i="13"/>
  <c r="T11" i="13"/>
  <c r="Q11" i="13"/>
  <c r="O11" i="13"/>
  <c r="L11" i="13"/>
  <c r="J11" i="13"/>
  <c r="G11" i="13"/>
  <c r="E11" i="13"/>
  <c r="AA10" i="13"/>
  <c r="Y10" i="13"/>
  <c r="V10" i="13"/>
  <c r="T10" i="13"/>
  <c r="Q10" i="13"/>
  <c r="L10" i="13"/>
  <c r="J10" i="13"/>
  <c r="E10" i="13"/>
  <c r="E22" i="9"/>
  <c r="E15" i="13" l="1"/>
  <c r="V44" i="13"/>
  <c r="G15" i="13"/>
  <c r="O30" i="13"/>
  <c r="R8" i="13"/>
  <c r="Y16" i="14"/>
  <c r="L43" i="13"/>
  <c r="O22" i="13"/>
  <c r="J31" i="13"/>
  <c r="O43" i="13"/>
  <c r="L44" i="13"/>
  <c r="P9" i="13"/>
  <c r="P8" i="13" s="1"/>
  <c r="E9" i="14"/>
  <c r="V45" i="13"/>
  <c r="T16" i="14"/>
  <c r="T8" i="14" s="1"/>
  <c r="T22" i="13"/>
  <c r="L34" i="13"/>
  <c r="K9" i="13"/>
  <c r="K8" i="13" s="1"/>
  <c r="U16" i="13"/>
  <c r="Q22" i="13"/>
  <c r="X8" i="13"/>
  <c r="AA9" i="14"/>
  <c r="Y9" i="14"/>
  <c r="Y8" i="14" s="1"/>
  <c r="T33" i="13"/>
  <c r="T46" i="13"/>
  <c r="F8" i="13"/>
  <c r="U24" i="13"/>
  <c r="P24" i="13"/>
  <c r="Q9" i="13"/>
  <c r="E22" i="13"/>
  <c r="J30" i="13"/>
  <c r="K24" i="13"/>
  <c r="Q33" i="13"/>
  <c r="J42" i="13"/>
  <c r="K36" i="13"/>
  <c r="Q46" i="13"/>
  <c r="O47" i="13"/>
  <c r="O36" i="13" s="1"/>
  <c r="S8" i="13"/>
  <c r="M8" i="13"/>
  <c r="L33" i="13"/>
  <c r="W8" i="13"/>
  <c r="V15" i="13"/>
  <c r="Q42" i="13"/>
  <c r="I8" i="13"/>
  <c r="U36" i="13"/>
  <c r="U23" i="13" s="1"/>
  <c r="O36" i="14"/>
  <c r="V29" i="13"/>
  <c r="V32" i="13"/>
  <c r="L47" i="13"/>
  <c r="C8" i="13"/>
  <c r="U9" i="13"/>
  <c r="U8" i="13" s="1"/>
  <c r="N8" i="13"/>
  <c r="H8" i="13"/>
  <c r="J16" i="14"/>
  <c r="Q16" i="14"/>
  <c r="J25" i="14"/>
  <c r="J24" i="14" s="1"/>
  <c r="J23" i="14" s="1"/>
  <c r="L25" i="14"/>
  <c r="L24" i="14" s="1"/>
  <c r="L23" i="14" s="1"/>
  <c r="P36" i="13"/>
  <c r="Y36" i="14"/>
  <c r="E36" i="14"/>
  <c r="AA24" i="14"/>
  <c r="T23" i="14"/>
  <c r="Q24" i="14"/>
  <c r="O24" i="14"/>
  <c r="E24" i="14"/>
  <c r="AA8" i="14"/>
  <c r="O8" i="14"/>
  <c r="Q8" i="14"/>
  <c r="K8" i="14"/>
  <c r="P4" i="14" s="1"/>
  <c r="J9" i="14"/>
  <c r="J8" i="14" s="1"/>
  <c r="F23" i="14"/>
  <c r="G23" i="14"/>
  <c r="F8" i="14"/>
  <c r="E8" i="14"/>
  <c r="G8" i="14"/>
  <c r="V23" i="14"/>
  <c r="U8" i="14"/>
  <c r="L8" i="14"/>
  <c r="Q36" i="14"/>
  <c r="AA36" i="14"/>
  <c r="Y24" i="14"/>
  <c r="Z23" i="14"/>
  <c r="V8" i="14"/>
  <c r="T16" i="13"/>
  <c r="J16" i="13"/>
  <c r="L21" i="13"/>
  <c r="L16" i="13" s="1"/>
  <c r="L25" i="13"/>
  <c r="Q28" i="13"/>
  <c r="V31" i="13"/>
  <c r="G39" i="13"/>
  <c r="L42" i="13"/>
  <c r="Q45" i="13"/>
  <c r="G10" i="13"/>
  <c r="G9" i="13" s="1"/>
  <c r="O10" i="13"/>
  <c r="O9" i="13" s="1"/>
  <c r="V11" i="13"/>
  <c r="V9" i="13" s="1"/>
  <c r="E12" i="13"/>
  <c r="E9" i="13" s="1"/>
  <c r="L13" i="13"/>
  <c r="L9" i="13" s="1"/>
  <c r="T13" i="13"/>
  <c r="T9" i="13" s="1"/>
  <c r="AA14" i="13"/>
  <c r="J15" i="13"/>
  <c r="J9" i="13" s="1"/>
  <c r="Q17" i="13"/>
  <c r="Y17" i="13"/>
  <c r="G19" i="13"/>
  <c r="O19" i="13"/>
  <c r="V20" i="13"/>
  <c r="V16" i="13" s="1"/>
  <c r="E21" i="13"/>
  <c r="E16" i="13" s="1"/>
  <c r="G22" i="13"/>
  <c r="G25" i="13"/>
  <c r="G26" i="13"/>
  <c r="J28" i="13"/>
  <c r="J24" i="13" s="1"/>
  <c r="L29" i="13"/>
  <c r="O31" i="13"/>
  <c r="Q32" i="13"/>
  <c r="T34" i="13"/>
  <c r="T24" i="13" s="1"/>
  <c r="V35" i="13"/>
  <c r="Y38" i="13"/>
  <c r="AA39" i="13"/>
  <c r="E42" i="13"/>
  <c r="G43" i="13"/>
  <c r="J45" i="13"/>
  <c r="J36" i="13" s="1"/>
  <c r="L46" i="13"/>
  <c r="E47" i="13"/>
  <c r="G47" i="13"/>
  <c r="Y21" i="13"/>
  <c r="Y25" i="13"/>
  <c r="E29" i="13"/>
  <c r="E24" i="13" s="1"/>
  <c r="J32" i="13"/>
  <c r="O35" i="13"/>
  <c r="T39" i="13"/>
  <c r="T36" i="13" s="1"/>
  <c r="E46" i="13"/>
  <c r="V47" i="13"/>
  <c r="V36" i="13" s="1"/>
  <c r="J17" i="12"/>
  <c r="J28" i="12"/>
  <c r="U38" i="12"/>
  <c r="T38" i="12" s="1"/>
  <c r="U39" i="12"/>
  <c r="T39" i="12" s="1"/>
  <c r="U40" i="12"/>
  <c r="T40" i="12" s="1"/>
  <c r="U41" i="12"/>
  <c r="T41" i="12" s="1"/>
  <c r="U42" i="12"/>
  <c r="T42" i="12" s="1"/>
  <c r="U43" i="12"/>
  <c r="T43" i="12" s="1"/>
  <c r="U44" i="12"/>
  <c r="T44" i="12" s="1"/>
  <c r="U45" i="12"/>
  <c r="T45" i="12" s="1"/>
  <c r="U46" i="12"/>
  <c r="T46" i="12" s="1"/>
  <c r="U47" i="12"/>
  <c r="T47" i="12" s="1"/>
  <c r="U37" i="12"/>
  <c r="T37" i="12" s="1"/>
  <c r="U26" i="12"/>
  <c r="T26" i="12" s="1"/>
  <c r="U27" i="12"/>
  <c r="T27" i="12" s="1"/>
  <c r="U28" i="12"/>
  <c r="T28" i="12" s="1"/>
  <c r="U29" i="12"/>
  <c r="T29" i="12" s="1"/>
  <c r="U30" i="12"/>
  <c r="T30" i="12" s="1"/>
  <c r="U31" i="12"/>
  <c r="T31" i="12" s="1"/>
  <c r="U32" i="12"/>
  <c r="T32" i="12" s="1"/>
  <c r="U33" i="12"/>
  <c r="T33" i="12" s="1"/>
  <c r="U34" i="12"/>
  <c r="T34" i="12" s="1"/>
  <c r="U35" i="12"/>
  <c r="T35" i="12" s="1"/>
  <c r="U25" i="12"/>
  <c r="T25" i="12" s="1"/>
  <c r="P38" i="12"/>
  <c r="O38" i="12" s="1"/>
  <c r="P39" i="12"/>
  <c r="O39" i="12" s="1"/>
  <c r="P40" i="12"/>
  <c r="O40" i="12" s="1"/>
  <c r="P41" i="12"/>
  <c r="O41" i="12" s="1"/>
  <c r="P42" i="12"/>
  <c r="O42" i="12" s="1"/>
  <c r="P43" i="12"/>
  <c r="O43" i="12" s="1"/>
  <c r="P44" i="12"/>
  <c r="O44" i="12" s="1"/>
  <c r="P45" i="12"/>
  <c r="O45" i="12" s="1"/>
  <c r="P46" i="12"/>
  <c r="O46" i="12" s="1"/>
  <c r="P47" i="12"/>
  <c r="O47" i="12" s="1"/>
  <c r="P37" i="12"/>
  <c r="O37" i="12" s="1"/>
  <c r="P26" i="12"/>
  <c r="O26" i="12" s="1"/>
  <c r="P27" i="12"/>
  <c r="O27" i="12" s="1"/>
  <c r="P28" i="12"/>
  <c r="O28" i="12" s="1"/>
  <c r="P29" i="12"/>
  <c r="O29" i="12" s="1"/>
  <c r="P30" i="12"/>
  <c r="O30" i="12" s="1"/>
  <c r="P31" i="12"/>
  <c r="O31" i="12" s="1"/>
  <c r="P32" i="12"/>
  <c r="O32" i="12" s="1"/>
  <c r="P33" i="12"/>
  <c r="O33" i="12" s="1"/>
  <c r="P34" i="12"/>
  <c r="O34" i="12" s="1"/>
  <c r="P35" i="12"/>
  <c r="O35" i="12" s="1"/>
  <c r="P25" i="12"/>
  <c r="O25" i="12" s="1"/>
  <c r="K38" i="12"/>
  <c r="J38" i="12" s="1"/>
  <c r="K39" i="12"/>
  <c r="J39" i="12" s="1"/>
  <c r="K40" i="12"/>
  <c r="J40" i="12" s="1"/>
  <c r="K41" i="12"/>
  <c r="J41" i="12" s="1"/>
  <c r="K42" i="12"/>
  <c r="J42" i="12" s="1"/>
  <c r="K43" i="12"/>
  <c r="J43" i="12" s="1"/>
  <c r="K44" i="12"/>
  <c r="J44" i="12" s="1"/>
  <c r="K45" i="12"/>
  <c r="J45" i="12" s="1"/>
  <c r="K46" i="12"/>
  <c r="J46" i="12" s="1"/>
  <c r="K47" i="12"/>
  <c r="J47" i="12" s="1"/>
  <c r="K37" i="12"/>
  <c r="J37" i="12" s="1"/>
  <c r="K34" i="12"/>
  <c r="J34" i="12" s="1"/>
  <c r="K35" i="12"/>
  <c r="J35" i="12" s="1"/>
  <c r="K26" i="12"/>
  <c r="J26" i="12" s="1"/>
  <c r="K27" i="12"/>
  <c r="J27" i="12" s="1"/>
  <c r="K28" i="12"/>
  <c r="K29" i="12"/>
  <c r="J29" i="12" s="1"/>
  <c r="K30" i="12"/>
  <c r="J30" i="12" s="1"/>
  <c r="K31" i="12"/>
  <c r="J31" i="12" s="1"/>
  <c r="K32" i="12"/>
  <c r="J32" i="12" s="1"/>
  <c r="K33" i="12"/>
  <c r="J33" i="12" s="1"/>
  <c r="K25" i="12"/>
  <c r="J25" i="12" s="1"/>
  <c r="F38" i="12"/>
  <c r="E38" i="12" s="1"/>
  <c r="F39" i="12"/>
  <c r="E39" i="12" s="1"/>
  <c r="F40" i="12"/>
  <c r="E40" i="12" s="1"/>
  <c r="F41" i="12"/>
  <c r="E41" i="12" s="1"/>
  <c r="F42" i="12"/>
  <c r="E42" i="12" s="1"/>
  <c r="F43" i="12"/>
  <c r="E43" i="12" s="1"/>
  <c r="F44" i="12"/>
  <c r="E44" i="12" s="1"/>
  <c r="F45" i="12"/>
  <c r="E45" i="12" s="1"/>
  <c r="F46" i="12"/>
  <c r="E46" i="12" s="1"/>
  <c r="F47" i="12"/>
  <c r="E47" i="12" s="1"/>
  <c r="F37" i="12"/>
  <c r="E37" i="12" s="1"/>
  <c r="F26" i="12"/>
  <c r="E26" i="12" s="1"/>
  <c r="F27" i="12"/>
  <c r="E27" i="12" s="1"/>
  <c r="F28" i="12"/>
  <c r="E28" i="12" s="1"/>
  <c r="F29" i="12"/>
  <c r="E29" i="12" s="1"/>
  <c r="F30" i="12"/>
  <c r="E30" i="12" s="1"/>
  <c r="F31" i="12"/>
  <c r="G31" i="12" s="1"/>
  <c r="F32" i="12"/>
  <c r="E32" i="12" s="1"/>
  <c r="F33" i="12"/>
  <c r="E33" i="12" s="1"/>
  <c r="F34" i="12"/>
  <c r="E34" i="12" s="1"/>
  <c r="F35" i="12"/>
  <c r="E35" i="12" s="1"/>
  <c r="F25" i="12"/>
  <c r="E25" i="12" s="1"/>
  <c r="U18" i="12"/>
  <c r="T18" i="12" s="1"/>
  <c r="U19" i="12"/>
  <c r="T19" i="12" s="1"/>
  <c r="U20" i="12"/>
  <c r="T20" i="12" s="1"/>
  <c r="U21" i="12"/>
  <c r="T21" i="12" s="1"/>
  <c r="U22" i="12"/>
  <c r="T22" i="12" s="1"/>
  <c r="U17" i="12"/>
  <c r="T17" i="12" s="1"/>
  <c r="U11" i="12"/>
  <c r="T11" i="12" s="1"/>
  <c r="U12" i="12"/>
  <c r="T12" i="12" s="1"/>
  <c r="U13" i="12"/>
  <c r="T13" i="12" s="1"/>
  <c r="U14" i="12"/>
  <c r="T14" i="12" s="1"/>
  <c r="U15" i="12"/>
  <c r="T15" i="12" s="1"/>
  <c r="U10" i="12"/>
  <c r="T10" i="12" s="1"/>
  <c r="P18" i="12"/>
  <c r="O18" i="12" s="1"/>
  <c r="P19" i="12"/>
  <c r="O19" i="12" s="1"/>
  <c r="P20" i="12"/>
  <c r="O20" i="12" s="1"/>
  <c r="P21" i="12"/>
  <c r="O21" i="12" s="1"/>
  <c r="P22" i="12"/>
  <c r="O22" i="12" s="1"/>
  <c r="P17" i="12"/>
  <c r="O17" i="12" s="1"/>
  <c r="P11" i="12"/>
  <c r="O11" i="12" s="1"/>
  <c r="P12" i="12"/>
  <c r="O12" i="12" s="1"/>
  <c r="P13" i="12"/>
  <c r="O13" i="12" s="1"/>
  <c r="P14" i="12"/>
  <c r="O14" i="12" s="1"/>
  <c r="P15" i="12"/>
  <c r="O15" i="12" s="1"/>
  <c r="P10" i="12"/>
  <c r="O10" i="12" s="1"/>
  <c r="K18" i="12"/>
  <c r="J18" i="12" s="1"/>
  <c r="K19" i="12"/>
  <c r="J19" i="12" s="1"/>
  <c r="K20" i="12"/>
  <c r="J20" i="12" s="1"/>
  <c r="K21" i="12"/>
  <c r="J21" i="12" s="1"/>
  <c r="K22" i="12"/>
  <c r="J22" i="12" s="1"/>
  <c r="K17" i="12"/>
  <c r="K11" i="12"/>
  <c r="J11" i="12" s="1"/>
  <c r="K12" i="12"/>
  <c r="J12" i="12" s="1"/>
  <c r="K13" i="12"/>
  <c r="J13" i="12" s="1"/>
  <c r="K14" i="12"/>
  <c r="J14" i="12" s="1"/>
  <c r="K15" i="12"/>
  <c r="J15" i="12" s="1"/>
  <c r="K10" i="12"/>
  <c r="J10" i="12" s="1"/>
  <c r="F18" i="12"/>
  <c r="E18" i="12" s="1"/>
  <c r="F19" i="12"/>
  <c r="E19" i="12" s="1"/>
  <c r="F20" i="12"/>
  <c r="E20" i="12" s="1"/>
  <c r="F21" i="12"/>
  <c r="E21" i="12" s="1"/>
  <c r="F22" i="12"/>
  <c r="E22" i="12" s="1"/>
  <c r="F17" i="12"/>
  <c r="E17" i="12" s="1"/>
  <c r="F11" i="12"/>
  <c r="E11" i="12" s="1"/>
  <c r="F12" i="12"/>
  <c r="E12" i="12" s="1"/>
  <c r="F13" i="12"/>
  <c r="E13" i="12" s="1"/>
  <c r="F14" i="12"/>
  <c r="E14" i="12" s="1"/>
  <c r="F15" i="12"/>
  <c r="E15" i="12" s="1"/>
  <c r="F10" i="12"/>
  <c r="E10" i="12" s="1"/>
  <c r="D33" i="11"/>
  <c r="D34" i="11" s="1"/>
  <c r="D35" i="11" s="1"/>
  <c r="G21" i="1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53" i="10"/>
  <c r="G41" i="10"/>
  <c r="G42" i="10" s="1"/>
  <c r="G43" i="10" s="1"/>
  <c r="G44" i="10" s="1"/>
  <c r="G45" i="10" s="1"/>
  <c r="G46" i="10" s="1"/>
  <c r="G47" i="10" s="1"/>
  <c r="G48" i="10" s="1"/>
  <c r="G35" i="10"/>
  <c r="G36" i="10" s="1"/>
  <c r="G37" i="10" s="1"/>
  <c r="G38" i="10" s="1"/>
  <c r="J17" i="11"/>
  <c r="Q16" i="13" l="1"/>
  <c r="Q36" i="13"/>
  <c r="K23" i="13"/>
  <c r="O16" i="13"/>
  <c r="Q24" i="13"/>
  <c r="O24" i="13"/>
  <c r="P23" i="13"/>
  <c r="G24" i="13"/>
  <c r="L36" i="13"/>
  <c r="E36" i="13"/>
  <c r="E23" i="13" s="1"/>
  <c r="G36" i="13"/>
  <c r="V24" i="13"/>
  <c r="V23" i="13" s="1"/>
  <c r="J23" i="13"/>
  <c r="O23" i="13"/>
  <c r="E31" i="12"/>
  <c r="T23" i="13"/>
  <c r="V8" i="13"/>
  <c r="Q8" i="13"/>
  <c r="L8" i="13"/>
  <c r="J8" i="13"/>
  <c r="G16" i="13"/>
  <c r="G8" i="13" s="1"/>
  <c r="Q23" i="13"/>
  <c r="O23" i="14"/>
  <c r="E23" i="14"/>
  <c r="E8" i="13"/>
  <c r="L24" i="13"/>
  <c r="L23" i="13" s="1"/>
  <c r="AC23" i="13" s="1"/>
  <c r="T8" i="13"/>
  <c r="Y23" i="14"/>
  <c r="AA23" i="14"/>
  <c r="Q23" i="14"/>
  <c r="AC23" i="14" s="1"/>
  <c r="O8" i="13"/>
  <c r="G22" i="12"/>
  <c r="G19" i="11"/>
  <c r="V41" i="12"/>
  <c r="V26" i="12"/>
  <c r="V34" i="12"/>
  <c r="Q44" i="12"/>
  <c r="Q29" i="12"/>
  <c r="L40" i="12"/>
  <c r="L37" i="12"/>
  <c r="L33" i="12"/>
  <c r="V21" i="12"/>
  <c r="G26" i="10"/>
  <c r="L14" i="12"/>
  <c r="I25" i="12"/>
  <c r="AC23" i="12"/>
  <c r="J45" i="11"/>
  <c r="J44" i="11"/>
  <c r="J43" i="11"/>
  <c r="J42" i="11"/>
  <c r="J41" i="11"/>
  <c r="J40" i="11"/>
  <c r="J39" i="11"/>
  <c r="J38" i="11"/>
  <c r="J37" i="11"/>
  <c r="J36" i="11"/>
  <c r="J35" i="11"/>
  <c r="J34" i="11"/>
  <c r="J33" i="11"/>
  <c r="J32" i="11"/>
  <c r="J31" i="11"/>
  <c r="J30" i="11"/>
  <c r="J29" i="11"/>
  <c r="J28" i="11"/>
  <c r="J27" i="11"/>
  <c r="J26" i="11"/>
  <c r="J25" i="11"/>
  <c r="J24" i="11"/>
  <c r="J23" i="11"/>
  <c r="J22" i="11"/>
  <c r="J21" i="11"/>
  <c r="V38" i="12"/>
  <c r="L17" i="11"/>
  <c r="Q38" i="12"/>
  <c r="J55" i="10"/>
  <c r="J54" i="10"/>
  <c r="J53" i="10"/>
  <c r="J52" i="10"/>
  <c r="J51" i="10"/>
  <c r="J50" i="10"/>
  <c r="J49" i="10"/>
  <c r="J48" i="10"/>
  <c r="J47" i="10"/>
  <c r="J46" i="10"/>
  <c r="J45" i="10"/>
  <c r="J41" i="10"/>
  <c r="J40" i="10"/>
  <c r="J39" i="10"/>
  <c r="J38" i="10"/>
  <c r="J34" i="10"/>
  <c r="J33" i="10"/>
  <c r="J32" i="10"/>
  <c r="J31" i="10"/>
  <c r="J30" i="10"/>
  <c r="J29" i="10"/>
  <c r="J28" i="10"/>
  <c r="J25" i="10"/>
  <c r="V18" i="12"/>
  <c r="L22" i="12"/>
  <c r="L19" i="10"/>
  <c r="K19" i="10"/>
  <c r="I14" i="10"/>
  <c r="L14" i="10" s="1"/>
  <c r="G23" i="13" l="1"/>
  <c r="G13" i="12"/>
  <c r="L13" i="10"/>
  <c r="V14" i="12"/>
  <c r="G19" i="12"/>
  <c r="V20" i="12"/>
  <c r="L30" i="12"/>
  <c r="L45" i="12"/>
  <c r="Q34" i="12"/>
  <c r="Q26" i="12"/>
  <c r="Q41" i="12"/>
  <c r="V33" i="12"/>
  <c r="V37" i="12"/>
  <c r="V40" i="12"/>
  <c r="G10" i="12"/>
  <c r="V13" i="12"/>
  <c r="G18" i="12"/>
  <c r="L29" i="12"/>
  <c r="L44" i="12"/>
  <c r="Q33" i="12"/>
  <c r="Q37" i="12"/>
  <c r="Q40" i="12"/>
  <c r="V30" i="12"/>
  <c r="V45" i="12"/>
  <c r="K24" i="10"/>
  <c r="D35" i="10"/>
  <c r="J35" i="10" s="1"/>
  <c r="L34" i="12"/>
  <c r="L26" i="12"/>
  <c r="L41" i="12"/>
  <c r="Q30" i="12"/>
  <c r="Q45" i="12"/>
  <c r="V29" i="12"/>
  <c r="V44" i="12"/>
  <c r="J20" i="11"/>
  <c r="J19" i="11" s="1"/>
  <c r="D19" i="11"/>
  <c r="Q18" i="12"/>
  <c r="Q22" i="12"/>
  <c r="L20" i="12"/>
  <c r="Q12" i="12"/>
  <c r="Q10" i="12"/>
  <c r="L12" i="12"/>
  <c r="L10" i="12"/>
  <c r="Q19" i="12"/>
  <c r="Q17" i="12"/>
  <c r="L21" i="12"/>
  <c r="Q13" i="12"/>
  <c r="L13" i="12"/>
  <c r="Q21" i="12"/>
  <c r="L17" i="12"/>
  <c r="L18" i="12"/>
  <c r="Q11" i="12"/>
  <c r="L11" i="12"/>
  <c r="L19" i="12"/>
  <c r="J27" i="10"/>
  <c r="G40" i="12"/>
  <c r="G44" i="12"/>
  <c r="G37" i="12"/>
  <c r="G29" i="12"/>
  <c r="G33" i="12"/>
  <c r="G41" i="12"/>
  <c r="G45" i="12"/>
  <c r="G26" i="12"/>
  <c r="G30" i="12"/>
  <c r="G34" i="12"/>
  <c r="J12" i="11"/>
  <c r="G43" i="12"/>
  <c r="G28" i="12"/>
  <c r="G25" i="12"/>
  <c r="G38" i="12"/>
  <c r="G46" i="12"/>
  <c r="G39" i="12"/>
  <c r="G47" i="12"/>
  <c r="G32" i="12"/>
  <c r="Q15" i="12"/>
  <c r="Q20" i="12"/>
  <c r="G27" i="12"/>
  <c r="Q14" i="12"/>
  <c r="G42" i="12"/>
  <c r="L15" i="12"/>
  <c r="G35" i="12"/>
  <c r="G20" i="12"/>
  <c r="G12" i="12"/>
  <c r="G21" i="12"/>
  <c r="G15" i="12"/>
  <c r="G11" i="12"/>
  <c r="K20" i="10"/>
  <c r="G14" i="12"/>
  <c r="G17" i="12"/>
  <c r="L24" i="10"/>
  <c r="K18" i="11"/>
  <c r="V10" i="12"/>
  <c r="V12" i="12"/>
  <c r="V17" i="12"/>
  <c r="V19" i="12"/>
  <c r="L25" i="12"/>
  <c r="L32" i="12"/>
  <c r="L28" i="12"/>
  <c r="L47" i="12"/>
  <c r="L43" i="12"/>
  <c r="L39" i="12"/>
  <c r="Q25" i="12"/>
  <c r="Q32" i="12"/>
  <c r="Q28" i="12"/>
  <c r="Q47" i="12"/>
  <c r="Q43" i="12"/>
  <c r="Q39" i="12"/>
  <c r="V25" i="12"/>
  <c r="V32" i="12"/>
  <c r="V28" i="12"/>
  <c r="V47" i="12"/>
  <c r="V43" i="12"/>
  <c r="V39" i="12"/>
  <c r="J24" i="10"/>
  <c r="L18" i="11"/>
  <c r="V15" i="12"/>
  <c r="V11" i="12"/>
  <c r="V22" i="12"/>
  <c r="L35" i="12"/>
  <c r="L31" i="12"/>
  <c r="L27" i="12"/>
  <c r="L46" i="12"/>
  <c r="L42" i="12"/>
  <c r="L38" i="12"/>
  <c r="Q35" i="12"/>
  <c r="Q31" i="12"/>
  <c r="Q27" i="12"/>
  <c r="Q46" i="12"/>
  <c r="Q42" i="12"/>
  <c r="V35" i="12"/>
  <c r="V31" i="12"/>
  <c r="V27" i="12"/>
  <c r="V46" i="12"/>
  <c r="V42" i="12"/>
  <c r="L12" i="11"/>
  <c r="J18" i="11"/>
  <c r="K17" i="11"/>
  <c r="K13" i="11"/>
  <c r="K12" i="11"/>
  <c r="K25" i="10"/>
  <c r="L25" i="10"/>
  <c r="J14" i="10"/>
  <c r="K13" i="10"/>
  <c r="J19" i="10"/>
  <c r="J13" i="10"/>
  <c r="K14" i="11"/>
  <c r="J15" i="11"/>
  <c r="J16" i="11"/>
  <c r="J13" i="11"/>
  <c r="J14" i="11"/>
  <c r="L13" i="11"/>
  <c r="K14" i="10"/>
  <c r="J20" i="10"/>
  <c r="J15" i="10"/>
  <c r="D42" i="10"/>
  <c r="I15" i="10"/>
  <c r="I16" i="10" s="1"/>
  <c r="I17" i="10" s="1"/>
  <c r="L17" i="10" s="1"/>
  <c r="I20" i="10"/>
  <c r="I21" i="10" s="1"/>
  <c r="I22" i="10" s="1"/>
  <c r="K23" i="10"/>
  <c r="Z40" i="13" l="1"/>
  <c r="Z29" i="13"/>
  <c r="Z45" i="13"/>
  <c r="Z43" i="13"/>
  <c r="Z30" i="13"/>
  <c r="Z33" i="13"/>
  <c r="Z35" i="13"/>
  <c r="Z41" i="13"/>
  <c r="Z47" i="13"/>
  <c r="Z46" i="13"/>
  <c r="Z32" i="13"/>
  <c r="Z31" i="13"/>
  <c r="Z44" i="13"/>
  <c r="Z42" i="13"/>
  <c r="Z34" i="13"/>
  <c r="Z38" i="12"/>
  <c r="Y38" i="12" s="1"/>
  <c r="Z42" i="12"/>
  <c r="Y42" i="12" s="1"/>
  <c r="Z46" i="12"/>
  <c r="Y46" i="12" s="1"/>
  <c r="Z27" i="12"/>
  <c r="Y27" i="12" s="1"/>
  <c r="Z31" i="12"/>
  <c r="Y31" i="12" s="1"/>
  <c r="Z35" i="12"/>
  <c r="Y35" i="12" s="1"/>
  <c r="Z39" i="12"/>
  <c r="Y39" i="12" s="1"/>
  <c r="Z28" i="12"/>
  <c r="Y28" i="12" s="1"/>
  <c r="Z25" i="12"/>
  <c r="Y25" i="12" s="1"/>
  <c r="Z47" i="12"/>
  <c r="Y47" i="12" s="1"/>
  <c r="Z37" i="12"/>
  <c r="Y37" i="12" s="1"/>
  <c r="Z33" i="12"/>
  <c r="Y33" i="12" s="1"/>
  <c r="Z44" i="12"/>
  <c r="Y44" i="12" s="1"/>
  <c r="Z41" i="12"/>
  <c r="Y41" i="12" s="1"/>
  <c r="Z45" i="12"/>
  <c r="Y45" i="12" s="1"/>
  <c r="Z26" i="12"/>
  <c r="Y26" i="12" s="1"/>
  <c r="Z30" i="12"/>
  <c r="Y30" i="12" s="1"/>
  <c r="Z34" i="12"/>
  <c r="Y34" i="12" s="1"/>
  <c r="Z43" i="12"/>
  <c r="Y43" i="12" s="1"/>
  <c r="Z32" i="12"/>
  <c r="Y32" i="12" s="1"/>
  <c r="Z40" i="12"/>
  <c r="Y40" i="12" s="1"/>
  <c r="Z29" i="12"/>
  <c r="Y29" i="12" s="1"/>
  <c r="D36" i="10"/>
  <c r="J36" i="10" s="1"/>
  <c r="AA41" i="12"/>
  <c r="AA30" i="12"/>
  <c r="AA34" i="12"/>
  <c r="AA42" i="12"/>
  <c r="AA46" i="12"/>
  <c r="AA27" i="12"/>
  <c r="AA35" i="12"/>
  <c r="AA43" i="12"/>
  <c r="AA44" i="12"/>
  <c r="AA29" i="12"/>
  <c r="K21" i="10"/>
  <c r="L14" i="11"/>
  <c r="K15" i="11"/>
  <c r="K16" i="11"/>
  <c r="J21" i="10"/>
  <c r="J42" i="10"/>
  <c r="D43" i="10"/>
  <c r="L15" i="10"/>
  <c r="L16" i="10"/>
  <c r="D37" i="10"/>
  <c r="J37" i="10" s="1"/>
  <c r="L21" i="10"/>
  <c r="K22" i="10"/>
  <c r="I23" i="10"/>
  <c r="L23" i="10" s="1"/>
  <c r="L22" i="10"/>
  <c r="L20" i="10"/>
  <c r="J16" i="10"/>
  <c r="J17" i="10"/>
  <c r="K15" i="10"/>
  <c r="Q47" i="9"/>
  <c r="N47" i="9"/>
  <c r="K47" i="9"/>
  <c r="H47" i="9"/>
  <c r="E47" i="9"/>
  <c r="Q46" i="9"/>
  <c r="N46" i="9"/>
  <c r="K46" i="9"/>
  <c r="H46" i="9"/>
  <c r="E46" i="9"/>
  <c r="Q45" i="9"/>
  <c r="N45" i="9"/>
  <c r="K45" i="9"/>
  <c r="H45" i="9"/>
  <c r="E45" i="9"/>
  <c r="Q44" i="9"/>
  <c r="N44" i="9"/>
  <c r="K44" i="9"/>
  <c r="H44" i="9"/>
  <c r="E44" i="9"/>
  <c r="Q43" i="9"/>
  <c r="N43" i="9"/>
  <c r="K43" i="9"/>
  <c r="H43" i="9"/>
  <c r="E43" i="9"/>
  <c r="Q42" i="9"/>
  <c r="N42" i="9"/>
  <c r="K42" i="9"/>
  <c r="H42" i="9"/>
  <c r="E42" i="9"/>
  <c r="Q41" i="9"/>
  <c r="N41" i="9"/>
  <c r="K41" i="9"/>
  <c r="H41" i="9"/>
  <c r="E41" i="9"/>
  <c r="Q40" i="9"/>
  <c r="N40" i="9"/>
  <c r="K40" i="9"/>
  <c r="H40" i="9"/>
  <c r="E40" i="9"/>
  <c r="Q39" i="9"/>
  <c r="N39" i="9"/>
  <c r="K39" i="9"/>
  <c r="H39" i="9"/>
  <c r="E39" i="9"/>
  <c r="Q38" i="9"/>
  <c r="N38" i="9"/>
  <c r="K38" i="9"/>
  <c r="E38" i="9"/>
  <c r="Q37" i="9"/>
  <c r="N37" i="9"/>
  <c r="K37" i="9"/>
  <c r="H37" i="9"/>
  <c r="E37" i="9"/>
  <c r="P36" i="9"/>
  <c r="O36" i="9"/>
  <c r="M36" i="9"/>
  <c r="L36" i="9"/>
  <c r="I36" i="9"/>
  <c r="F36" i="9"/>
  <c r="D36" i="9"/>
  <c r="C36" i="9"/>
  <c r="Q35" i="9"/>
  <c r="N35" i="9"/>
  <c r="K35" i="9"/>
  <c r="H35" i="9"/>
  <c r="E35" i="9"/>
  <c r="Q34" i="9"/>
  <c r="N34" i="9"/>
  <c r="K34" i="9"/>
  <c r="H34" i="9"/>
  <c r="E34" i="9"/>
  <c r="Q33" i="9"/>
  <c r="N33" i="9"/>
  <c r="K33" i="9"/>
  <c r="H33" i="9"/>
  <c r="E33" i="9"/>
  <c r="Q32" i="9"/>
  <c r="N32" i="9"/>
  <c r="K32" i="9"/>
  <c r="H32" i="9"/>
  <c r="E32" i="9"/>
  <c r="Q31" i="9"/>
  <c r="N31" i="9"/>
  <c r="K31" i="9"/>
  <c r="H31" i="9"/>
  <c r="E31" i="9"/>
  <c r="Q30" i="9"/>
  <c r="N30" i="9"/>
  <c r="K30" i="9"/>
  <c r="H30" i="9"/>
  <c r="E30" i="9"/>
  <c r="Q29" i="9"/>
  <c r="N29" i="9"/>
  <c r="K29" i="9"/>
  <c r="H29" i="9"/>
  <c r="E29" i="9"/>
  <c r="Q28" i="9"/>
  <c r="N28" i="9"/>
  <c r="K28" i="9"/>
  <c r="H28" i="9"/>
  <c r="E28" i="9"/>
  <c r="Q27" i="9"/>
  <c r="N27" i="9"/>
  <c r="K27" i="9"/>
  <c r="H27" i="9"/>
  <c r="E27" i="9"/>
  <c r="Q26" i="9"/>
  <c r="N26" i="9"/>
  <c r="K26" i="9"/>
  <c r="H26" i="9"/>
  <c r="E26" i="9"/>
  <c r="Q25" i="9"/>
  <c r="N25" i="9"/>
  <c r="K25" i="9"/>
  <c r="H25" i="9"/>
  <c r="E25" i="9"/>
  <c r="P24" i="9"/>
  <c r="O24" i="9"/>
  <c r="M24" i="9"/>
  <c r="M23" i="9" s="1"/>
  <c r="N23" i="9" s="1"/>
  <c r="L24" i="9"/>
  <c r="J24" i="9"/>
  <c r="I24" i="9"/>
  <c r="G24" i="9"/>
  <c r="F24" i="9"/>
  <c r="D24" i="9"/>
  <c r="D23" i="9" s="1"/>
  <c r="E23" i="9" s="1"/>
  <c r="C24" i="9"/>
  <c r="Q22" i="9"/>
  <c r="N22" i="9"/>
  <c r="K22" i="9"/>
  <c r="H22" i="9"/>
  <c r="Q21" i="9"/>
  <c r="N21" i="9"/>
  <c r="K21" i="9"/>
  <c r="H21" i="9"/>
  <c r="E21" i="9"/>
  <c r="Q20" i="9"/>
  <c r="N20" i="9"/>
  <c r="K20" i="9"/>
  <c r="H20" i="9"/>
  <c r="E20" i="9"/>
  <c r="Q19" i="9"/>
  <c r="N19" i="9"/>
  <c r="K19" i="9"/>
  <c r="H19" i="9"/>
  <c r="E19" i="9"/>
  <c r="Q18" i="9"/>
  <c r="N18" i="9"/>
  <c r="K18" i="9"/>
  <c r="H18" i="9"/>
  <c r="E18" i="9"/>
  <c r="Q17" i="9"/>
  <c r="N17" i="9"/>
  <c r="K17" i="9"/>
  <c r="H17" i="9"/>
  <c r="E17" i="9"/>
  <c r="P16" i="9"/>
  <c r="O16" i="9"/>
  <c r="M16" i="9"/>
  <c r="L16" i="9"/>
  <c r="J16" i="9"/>
  <c r="I16" i="9"/>
  <c r="G16" i="9"/>
  <c r="F16" i="9"/>
  <c r="D16" i="9"/>
  <c r="C16" i="9"/>
  <c r="Q15" i="9"/>
  <c r="N15" i="9"/>
  <c r="K15" i="9"/>
  <c r="H15" i="9"/>
  <c r="E15" i="9"/>
  <c r="Q14" i="9"/>
  <c r="N14" i="9"/>
  <c r="K14" i="9"/>
  <c r="H14" i="9"/>
  <c r="E14" i="9"/>
  <c r="Q13" i="9"/>
  <c r="N13" i="9"/>
  <c r="K13" i="9"/>
  <c r="H13" i="9"/>
  <c r="E13" i="9"/>
  <c r="Q12" i="9"/>
  <c r="N12" i="9"/>
  <c r="K12" i="9"/>
  <c r="H12" i="9"/>
  <c r="E12" i="9"/>
  <c r="Q11" i="9"/>
  <c r="N11" i="9"/>
  <c r="K11" i="9"/>
  <c r="H11" i="9"/>
  <c r="E11" i="9"/>
  <c r="Q10" i="9"/>
  <c r="N10" i="9"/>
  <c r="K10" i="9"/>
  <c r="H10" i="9"/>
  <c r="E10" i="9"/>
  <c r="P9" i="9"/>
  <c r="P8" i="9" s="1"/>
  <c r="Q8" i="9" s="1"/>
  <c r="O9" i="9"/>
  <c r="M9" i="9"/>
  <c r="M8" i="9" s="1"/>
  <c r="N8" i="9" s="1"/>
  <c r="L9" i="9"/>
  <c r="J9" i="9"/>
  <c r="J8" i="9" s="1"/>
  <c r="K8" i="9" s="1"/>
  <c r="I9" i="9"/>
  <c r="F9" i="9"/>
  <c r="D9" i="9"/>
  <c r="C9" i="9"/>
  <c r="AA40" i="12" l="1"/>
  <c r="AA31" i="12"/>
  <c r="D8" i="9"/>
  <c r="E8" i="9" s="1"/>
  <c r="AA39" i="12"/>
  <c r="AA25" i="12"/>
  <c r="AA38" i="12"/>
  <c r="AA28" i="12"/>
  <c r="Y34" i="13"/>
  <c r="AA34" i="13"/>
  <c r="Y32" i="13"/>
  <c r="AA32" i="13"/>
  <c r="AA33" i="12"/>
  <c r="AA42" i="13"/>
  <c r="Y42" i="13"/>
  <c r="AA46" i="13"/>
  <c r="Y46" i="13"/>
  <c r="AA33" i="13"/>
  <c r="Y33" i="13"/>
  <c r="Z24" i="13"/>
  <c r="Y29" i="13"/>
  <c r="AA29" i="13"/>
  <c r="P23" i="9"/>
  <c r="Q23" i="9" s="1"/>
  <c r="AA32" i="12"/>
  <c r="AA26" i="12"/>
  <c r="Y44" i="13"/>
  <c r="AA44" i="13"/>
  <c r="Y47" i="13"/>
  <c r="AA47" i="13"/>
  <c r="Y30" i="13"/>
  <c r="AA30" i="13"/>
  <c r="AA40" i="13"/>
  <c r="Z36" i="13"/>
  <c r="Y40" i="13"/>
  <c r="AA37" i="12"/>
  <c r="AA47" i="12"/>
  <c r="AA45" i="12"/>
  <c r="Y31" i="13"/>
  <c r="AA31" i="13"/>
  <c r="AA41" i="13"/>
  <c r="Y41" i="13"/>
  <c r="Y43" i="13"/>
  <c r="AA43" i="13"/>
  <c r="Y35" i="13"/>
  <c r="AA35" i="13"/>
  <c r="AA45" i="13"/>
  <c r="Y45" i="13"/>
  <c r="L16" i="11"/>
  <c r="L15" i="11"/>
  <c r="J23" i="10"/>
  <c r="J22" i="10"/>
  <c r="K17" i="10"/>
  <c r="K16" i="10"/>
  <c r="J43" i="10"/>
  <c r="D44" i="10"/>
  <c r="J44" i="10" s="1"/>
  <c r="N24" i="9"/>
  <c r="H9" i="9"/>
  <c r="H16" i="9"/>
  <c r="N16" i="9"/>
  <c r="K9" i="9"/>
  <c r="Q36" i="9"/>
  <c r="Q24" i="9"/>
  <c r="Q16" i="9"/>
  <c r="Q9" i="9"/>
  <c r="N36" i="9"/>
  <c r="N9" i="9"/>
  <c r="K24" i="9"/>
  <c r="K16" i="9"/>
  <c r="H24" i="9"/>
  <c r="G36" i="9"/>
  <c r="G23" i="9" s="1"/>
  <c r="H23" i="9" s="1"/>
  <c r="E36" i="9"/>
  <c r="J36" i="9"/>
  <c r="J23" i="9" s="1"/>
  <c r="K23" i="9" s="1"/>
  <c r="K36" i="9"/>
  <c r="H38" i="9"/>
  <c r="H36" i="9" s="1"/>
  <c r="E24" i="9"/>
  <c r="E16" i="9"/>
  <c r="E9" i="9"/>
  <c r="G9" i="9"/>
  <c r="G8" i="9" s="1"/>
  <c r="H8" i="9" s="1"/>
  <c r="I8" i="9" s="1"/>
  <c r="AA24" i="13" l="1"/>
  <c r="Y36" i="13"/>
  <c r="AA36" i="13"/>
  <c r="Y24" i="13"/>
  <c r="Z23" i="13"/>
  <c r="J26" i="10"/>
  <c r="D26" i="10"/>
  <c r="S23" i="9"/>
  <c r="AA23" i="13" l="1"/>
  <c r="Y23" i="13"/>
  <c r="Z22" i="13"/>
  <c r="Z15" i="13"/>
  <c r="Z20" i="12"/>
  <c r="Y20" i="12" s="1"/>
  <c r="Z11" i="12"/>
  <c r="Y11" i="12" s="1"/>
  <c r="Z15" i="12"/>
  <c r="Y15" i="12" s="1"/>
  <c r="Z21" i="12"/>
  <c r="Y21" i="12" s="1"/>
  <c r="Z13" i="12"/>
  <c r="Y13" i="12" s="1"/>
  <c r="Z10" i="12"/>
  <c r="Y10" i="12" s="1"/>
  <c r="Z18" i="12"/>
  <c r="Y18" i="12" s="1"/>
  <c r="Z22" i="12"/>
  <c r="Y22" i="12" s="1"/>
  <c r="Z19" i="12"/>
  <c r="Y19" i="12" s="1"/>
  <c r="Z17" i="12"/>
  <c r="Y17" i="12" s="1"/>
  <c r="Z14" i="12"/>
  <c r="Y14" i="12" s="1"/>
  <c r="Z12" i="12"/>
  <c r="Y12" i="12" s="1"/>
  <c r="AA13" i="12"/>
  <c r="AA18" i="12"/>
  <c r="N26" i="10"/>
  <c r="AA10" i="12"/>
  <c r="AA22" i="12" l="1"/>
  <c r="AA17" i="12"/>
  <c r="AA15" i="12"/>
  <c r="AA21" i="12"/>
  <c r="AA14" i="12"/>
  <c r="AA11" i="12"/>
  <c r="AA19" i="12"/>
  <c r="AA20" i="12"/>
  <c r="Y15" i="13"/>
  <c r="Y9" i="13" s="1"/>
  <c r="Z9" i="13"/>
  <c r="AA15" i="13"/>
  <c r="AA9" i="13" s="1"/>
  <c r="Y22" i="13"/>
  <c r="Y16" i="13" s="1"/>
  <c r="Z16" i="13"/>
  <c r="AA22" i="13"/>
  <c r="AA16" i="13" s="1"/>
  <c r="AA12" i="12"/>
  <c r="E25" i="4"/>
  <c r="E26" i="4"/>
  <c r="E27" i="4"/>
  <c r="E28" i="4"/>
  <c r="E29" i="4"/>
  <c r="E30" i="4"/>
  <c r="E31" i="4"/>
  <c r="E32" i="4"/>
  <c r="E33" i="4"/>
  <c r="E34" i="4"/>
  <c r="E35" i="4"/>
  <c r="Y8" i="13" l="1"/>
  <c r="AA8" i="13"/>
  <c r="Z8" i="13"/>
  <c r="E24" i="4"/>
  <c r="Q47" i="4"/>
  <c r="N47" i="4"/>
  <c r="K47" i="4"/>
  <c r="H47" i="4"/>
  <c r="E47" i="4"/>
  <c r="Q46" i="4"/>
  <c r="N46" i="4"/>
  <c r="K46" i="4"/>
  <c r="H46" i="4"/>
  <c r="E46" i="4"/>
  <c r="Q45" i="4"/>
  <c r="N45" i="4"/>
  <c r="K45" i="4"/>
  <c r="H45" i="4"/>
  <c r="E45" i="4"/>
  <c r="Q44" i="4"/>
  <c r="N44" i="4"/>
  <c r="K44" i="4"/>
  <c r="H44" i="4"/>
  <c r="E44" i="4"/>
  <c r="Q43" i="4"/>
  <c r="N43" i="4"/>
  <c r="K43" i="4"/>
  <c r="H43" i="4"/>
  <c r="E43" i="4"/>
  <c r="Q42" i="4"/>
  <c r="N42" i="4"/>
  <c r="K42" i="4"/>
  <c r="H42" i="4"/>
  <c r="E42" i="4"/>
  <c r="Q41" i="4"/>
  <c r="N41" i="4"/>
  <c r="K41" i="4"/>
  <c r="H41" i="4"/>
  <c r="E41" i="4"/>
  <c r="Q40" i="4"/>
  <c r="N40" i="4"/>
  <c r="K40" i="4"/>
  <c r="H40" i="4"/>
  <c r="E40" i="4"/>
  <c r="Q39" i="4"/>
  <c r="N39" i="4"/>
  <c r="K39" i="4"/>
  <c r="H39" i="4"/>
  <c r="E39" i="4"/>
  <c r="Q38" i="4"/>
  <c r="N38" i="4"/>
  <c r="K38" i="4"/>
  <c r="H38" i="4"/>
  <c r="E38" i="4"/>
  <c r="Q37" i="4"/>
  <c r="N37" i="4"/>
  <c r="K37" i="4"/>
  <c r="H37" i="4"/>
  <c r="E37" i="4"/>
  <c r="Q35" i="4"/>
  <c r="N35" i="4"/>
  <c r="K35" i="4"/>
  <c r="H35" i="4"/>
  <c r="Q34" i="4"/>
  <c r="N34" i="4"/>
  <c r="K34" i="4"/>
  <c r="H34" i="4"/>
  <c r="Q33" i="4"/>
  <c r="N33" i="4"/>
  <c r="K33" i="4"/>
  <c r="H33" i="4"/>
  <c r="Q32" i="4"/>
  <c r="N32" i="4"/>
  <c r="K32" i="4"/>
  <c r="H32" i="4"/>
  <c r="Q31" i="4"/>
  <c r="N31" i="4"/>
  <c r="K31" i="4"/>
  <c r="H31" i="4"/>
  <c r="Q30" i="4"/>
  <c r="N30" i="4"/>
  <c r="K30" i="4"/>
  <c r="H30" i="4"/>
  <c r="Q29" i="4"/>
  <c r="N29" i="4"/>
  <c r="K29" i="4"/>
  <c r="H29" i="4"/>
  <c r="Q28" i="4"/>
  <c r="N28" i="4"/>
  <c r="K28" i="4"/>
  <c r="H28" i="4"/>
  <c r="Q27" i="4"/>
  <c r="N27" i="4"/>
  <c r="K27" i="4"/>
  <c r="H27" i="4"/>
  <c r="Q26" i="4"/>
  <c r="N26" i="4"/>
  <c r="K26" i="4"/>
  <c r="H26" i="4"/>
  <c r="Q25" i="4"/>
  <c r="N25" i="4"/>
  <c r="K25" i="4"/>
  <c r="K24" i="4" s="1"/>
  <c r="H25" i="4"/>
  <c r="H24" i="4" s="1"/>
  <c r="Q22" i="4"/>
  <c r="N22" i="4"/>
  <c r="K22" i="4"/>
  <c r="H22" i="4"/>
  <c r="E22" i="4"/>
  <c r="Q21" i="4"/>
  <c r="N21" i="4"/>
  <c r="K21" i="4"/>
  <c r="H21" i="4"/>
  <c r="E21" i="4"/>
  <c r="Q20" i="4"/>
  <c r="N20" i="4"/>
  <c r="K20" i="4"/>
  <c r="H20" i="4"/>
  <c r="E20" i="4"/>
  <c r="Q19" i="4"/>
  <c r="N19" i="4"/>
  <c r="K19" i="4"/>
  <c r="H19" i="4"/>
  <c r="E19" i="4"/>
  <c r="Q18" i="4"/>
  <c r="N18" i="4"/>
  <c r="K18" i="4"/>
  <c r="H18" i="4"/>
  <c r="E18" i="4"/>
  <c r="Q17" i="4"/>
  <c r="N17" i="4"/>
  <c r="K17" i="4"/>
  <c r="H17" i="4"/>
  <c r="E17" i="4"/>
  <c r="Z15" i="4"/>
  <c r="Q15" i="4"/>
  <c r="N15" i="4"/>
  <c r="K15" i="4"/>
  <c r="H15" i="4"/>
  <c r="E15" i="4"/>
  <c r="Z14" i="4"/>
  <c r="Q14" i="4"/>
  <c r="N14" i="4"/>
  <c r="K14" i="4"/>
  <c r="H14" i="4"/>
  <c r="E14" i="4"/>
  <c r="Z13" i="4"/>
  <c r="Q13" i="4"/>
  <c r="N13" i="4"/>
  <c r="K13" i="4"/>
  <c r="H13" i="4"/>
  <c r="E13" i="4"/>
  <c r="Z12" i="4"/>
  <c r="Q12" i="4"/>
  <c r="N12" i="4"/>
  <c r="K12" i="4"/>
  <c r="H12" i="4"/>
  <c r="E12" i="4"/>
  <c r="Z11" i="4"/>
  <c r="Q11" i="4"/>
  <c r="N11" i="4"/>
  <c r="K11" i="4"/>
  <c r="H11" i="4"/>
  <c r="E11" i="4"/>
  <c r="Q10" i="4"/>
  <c r="N10" i="4"/>
  <c r="K10" i="4"/>
  <c r="Z10" i="4"/>
  <c r="E10" i="4"/>
  <c r="Q11" i="3"/>
  <c r="Q12" i="3"/>
  <c r="Q13" i="3"/>
  <c r="Q14" i="3"/>
  <c r="Q15" i="3"/>
  <c r="Q17" i="3"/>
  <c r="Q18" i="3"/>
  <c r="Q19" i="3"/>
  <c r="Q20" i="3"/>
  <c r="Q21" i="3"/>
  <c r="Q22" i="3"/>
  <c r="Q25" i="3"/>
  <c r="Q26" i="3"/>
  <c r="Q27" i="3"/>
  <c r="Q28" i="3"/>
  <c r="Q29" i="3"/>
  <c r="Q30" i="3"/>
  <c r="Q31" i="3"/>
  <c r="Q32" i="3"/>
  <c r="Q33" i="3"/>
  <c r="Q34" i="3"/>
  <c r="Q35" i="3"/>
  <c r="Q37" i="3"/>
  <c r="Q38" i="3"/>
  <c r="Q39" i="3"/>
  <c r="Q40" i="3"/>
  <c r="Q41" i="3"/>
  <c r="Q42" i="3"/>
  <c r="Q43" i="3"/>
  <c r="Q44" i="3"/>
  <c r="Q45" i="3"/>
  <c r="Q46" i="3"/>
  <c r="Q47" i="3"/>
  <c r="N11" i="3"/>
  <c r="N12" i="3"/>
  <c r="N13" i="3"/>
  <c r="N14" i="3"/>
  <c r="N15" i="3"/>
  <c r="N17" i="3"/>
  <c r="N18" i="3"/>
  <c r="N19" i="3"/>
  <c r="N20" i="3"/>
  <c r="N21" i="3"/>
  <c r="N22" i="3"/>
  <c r="N25" i="3"/>
  <c r="N26" i="3"/>
  <c r="N27" i="3"/>
  <c r="N28" i="3"/>
  <c r="N29" i="3"/>
  <c r="N30" i="3"/>
  <c r="N31" i="3"/>
  <c r="N32" i="3"/>
  <c r="N33" i="3"/>
  <c r="N34" i="3"/>
  <c r="N35" i="3"/>
  <c r="N37" i="3"/>
  <c r="N38" i="3"/>
  <c r="N39" i="3"/>
  <c r="N40" i="3"/>
  <c r="N41" i="3"/>
  <c r="N42" i="3"/>
  <c r="N43" i="3"/>
  <c r="N44" i="3"/>
  <c r="N45" i="3"/>
  <c r="N46" i="3"/>
  <c r="N47" i="3"/>
  <c r="Q10" i="3"/>
  <c r="N10" i="3"/>
  <c r="K38" i="3"/>
  <c r="K39" i="3"/>
  <c r="K40" i="3"/>
  <c r="K41" i="3"/>
  <c r="K42" i="3"/>
  <c r="K43" i="3"/>
  <c r="K44" i="3"/>
  <c r="K45" i="3"/>
  <c r="K46" i="3"/>
  <c r="K47" i="3"/>
  <c r="K37" i="3"/>
  <c r="K26" i="3"/>
  <c r="K27" i="3"/>
  <c r="K28" i="3"/>
  <c r="K29" i="3"/>
  <c r="K30" i="3"/>
  <c r="K31" i="3"/>
  <c r="K32" i="3"/>
  <c r="K33" i="3"/>
  <c r="K34" i="3"/>
  <c r="K35" i="3"/>
  <c r="K25" i="3"/>
  <c r="K18" i="3"/>
  <c r="K19" i="3"/>
  <c r="K20" i="3"/>
  <c r="K21" i="3"/>
  <c r="K22" i="3"/>
  <c r="K17" i="3"/>
  <c r="K11" i="3"/>
  <c r="K12" i="3"/>
  <c r="K13" i="3"/>
  <c r="K14" i="3"/>
  <c r="K15" i="3"/>
  <c r="K10" i="3"/>
  <c r="H38" i="3"/>
  <c r="H39" i="3"/>
  <c r="H40" i="3"/>
  <c r="H41" i="3"/>
  <c r="H42" i="3"/>
  <c r="H43" i="3"/>
  <c r="H44" i="3"/>
  <c r="H45" i="3"/>
  <c r="H46" i="3"/>
  <c r="H47" i="3"/>
  <c r="H37" i="3"/>
  <c r="H26" i="3"/>
  <c r="H27" i="3"/>
  <c r="H28" i="3"/>
  <c r="H29" i="3"/>
  <c r="H30" i="3"/>
  <c r="H31" i="3"/>
  <c r="H32" i="3"/>
  <c r="H33" i="3"/>
  <c r="H34" i="3"/>
  <c r="H35" i="3"/>
  <c r="H25" i="3"/>
  <c r="H18" i="3"/>
  <c r="H19" i="3"/>
  <c r="H20" i="3"/>
  <c r="H21" i="3"/>
  <c r="H22" i="3"/>
  <c r="H17" i="3"/>
  <c r="H11" i="3"/>
  <c r="H12" i="3"/>
  <c r="H13" i="3"/>
  <c r="H14" i="3"/>
  <c r="H15" i="3"/>
  <c r="E38" i="3"/>
  <c r="E39" i="3"/>
  <c r="E40" i="3"/>
  <c r="E41" i="3"/>
  <c r="E42" i="3"/>
  <c r="E43" i="3"/>
  <c r="E44" i="3"/>
  <c r="E45" i="3"/>
  <c r="E46" i="3"/>
  <c r="E47" i="3"/>
  <c r="E26" i="3"/>
  <c r="E27" i="3"/>
  <c r="E28" i="3"/>
  <c r="E29" i="3"/>
  <c r="E30" i="3"/>
  <c r="E31" i="3"/>
  <c r="E32" i="3"/>
  <c r="E33" i="3"/>
  <c r="E34" i="3"/>
  <c r="E35" i="3"/>
  <c r="E37" i="3"/>
  <c r="E25" i="3"/>
  <c r="E18" i="3"/>
  <c r="E19" i="3"/>
  <c r="E20" i="3"/>
  <c r="E21" i="3"/>
  <c r="E22" i="3"/>
  <c r="E17" i="3"/>
  <c r="E11" i="3"/>
  <c r="E12" i="3"/>
  <c r="E13" i="3"/>
  <c r="E14" i="3"/>
  <c r="E15" i="3"/>
  <c r="E10" i="3"/>
  <c r="N24" i="4" l="1"/>
  <c r="Q24" i="4"/>
  <c r="N9" i="4"/>
  <c r="K9" i="4"/>
  <c r="E9" i="4"/>
  <c r="Q9" i="4"/>
  <c r="H10" i="4"/>
  <c r="H9" i="4" s="1"/>
  <c r="Z15" i="3"/>
  <c r="Z13" i="3"/>
  <c r="Z12" i="3"/>
  <c r="Z11" i="3"/>
  <c r="H10" i="3"/>
  <c r="Z10" i="3" l="1"/>
  <c r="Z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TNMT_TRAVINH2</author>
  </authors>
  <commentList>
    <comment ref="L11" authorId="0" shapeId="0" xr:uid="{C8BA2959-2B5C-46DE-A232-3D96F6ADA122}">
      <text>
        <r>
          <rPr>
            <b/>
            <sz val="9"/>
            <color indexed="81"/>
            <rFont val="Tahoma"/>
            <family val="2"/>
          </rPr>
          <t>TNMT_TRAVINH2:</t>
        </r>
        <r>
          <rPr>
            <sz val="9"/>
            <color indexed="81"/>
            <rFont val="Tahoma"/>
            <family val="2"/>
          </rPr>
          <t xml:space="preserve">
962.822/820.000</t>
        </r>
      </text>
    </comment>
    <comment ref="M11" authorId="0" shapeId="0" xr:uid="{D2D02B87-7508-4DEF-9211-B648B3A38F6A}">
      <text>
        <r>
          <rPr>
            <b/>
            <sz val="9"/>
            <color indexed="81"/>
            <rFont val="Tahoma"/>
            <family val="2"/>
          </rPr>
          <t>TNMT_TRAVINH2:</t>
        </r>
        <r>
          <rPr>
            <sz val="9"/>
            <color indexed="81"/>
            <rFont val="Tahoma"/>
            <family val="2"/>
          </rPr>
          <t xml:space="preserve">
703.301/620000
</t>
        </r>
      </text>
    </comment>
    <comment ref="N11" authorId="0" shapeId="0" xr:uid="{C7360934-06F8-41DE-A1D8-25682DEB3739}">
      <text>
        <r>
          <rPr>
            <b/>
            <sz val="9"/>
            <color indexed="81"/>
            <rFont val="Tahoma"/>
            <family val="2"/>
          </rPr>
          <t>TNMT_TRAVINH2:</t>
        </r>
        <r>
          <rPr>
            <sz val="9"/>
            <color indexed="81"/>
            <rFont val="Tahoma"/>
            <family val="2"/>
          </rPr>
          <t xml:space="preserve">
703.301/620000
</t>
        </r>
      </text>
    </comment>
    <comment ref="O11" authorId="0" shapeId="0" xr:uid="{A5B3FD37-F81B-44D0-B394-0BB372370FBA}">
      <text>
        <r>
          <rPr>
            <b/>
            <sz val="9"/>
            <color indexed="81"/>
            <rFont val="Tahoma"/>
            <family val="2"/>
          </rPr>
          <t xml:space="preserve">TNMT_TRAVINH2
1.087.701/810000
</t>
        </r>
        <r>
          <rPr>
            <sz val="9"/>
            <color indexed="81"/>
            <rFont val="Tahoma"/>
            <family val="2"/>
          </rPr>
          <t xml:space="preserve">
</t>
        </r>
      </text>
    </comment>
    <comment ref="P11" authorId="0" shapeId="0" xr:uid="{07AA8A50-E10F-4BBA-8D2B-A02B9B119584}">
      <text>
        <r>
          <rPr>
            <b/>
            <sz val="9"/>
            <color indexed="81"/>
            <rFont val="Tahoma"/>
            <family val="2"/>
          </rPr>
          <t xml:space="preserve">TNMT_TRAVINH2
615.431/508.000
</t>
        </r>
        <r>
          <rPr>
            <sz val="9"/>
            <color indexed="81"/>
            <rFont val="Tahoma"/>
            <family val="2"/>
          </rPr>
          <t xml:space="preserve">
</t>
        </r>
      </text>
    </comment>
    <comment ref="L27" authorId="0" shapeId="0" xr:uid="{7B52C0DA-3A55-4CE5-A97C-495C9DE7863F}">
      <text>
        <r>
          <rPr>
            <sz val="9"/>
            <color indexed="81"/>
            <rFont val="Tahoma"/>
            <family val="2"/>
          </rPr>
          <t>1.052.818/806.000</t>
        </r>
      </text>
    </comment>
    <comment ref="M27" authorId="0" shapeId="0" xr:uid="{11BAE66C-E7C1-4B39-B8BD-150862F2F3F6}">
      <text>
        <r>
          <rPr>
            <b/>
            <sz val="9"/>
            <color indexed="81"/>
            <rFont val="Tahoma"/>
            <family val="2"/>
          </rPr>
          <t>TNMT_TRAVINH2:</t>
        </r>
        <r>
          <rPr>
            <sz val="9"/>
            <color indexed="81"/>
            <rFont val="Tahoma"/>
            <family val="2"/>
          </rPr>
          <t xml:space="preserve">
984.533/764.000</t>
        </r>
      </text>
    </comment>
    <comment ref="N27" authorId="0" shapeId="0" xr:uid="{D37385E2-41AD-4FE5-BC03-C1E341EA5BCD}">
      <text>
        <r>
          <rPr>
            <b/>
            <sz val="9"/>
            <color indexed="81"/>
            <rFont val="Tahoma"/>
            <family val="2"/>
          </rPr>
          <t>TNMT_TRAVINH2:</t>
        </r>
        <r>
          <rPr>
            <sz val="9"/>
            <color indexed="81"/>
            <rFont val="Tahoma"/>
            <family val="2"/>
          </rPr>
          <t xml:space="preserve">
984.533/764.000</t>
        </r>
      </text>
    </comment>
    <comment ref="O27" authorId="0" shapeId="0" xr:uid="{233AE92E-9963-4A83-B7EF-9C7F7FB626DF}">
      <text>
        <r>
          <rPr>
            <b/>
            <sz val="9"/>
            <color indexed="81"/>
            <rFont val="Tahoma"/>
            <family val="2"/>
          </rPr>
          <t xml:space="preserve">TNMT_TRAVINH
984.533/834.000
</t>
        </r>
        <r>
          <rPr>
            <sz val="9"/>
            <color indexed="81"/>
            <rFont val="Tahoma"/>
            <family val="2"/>
          </rPr>
          <t xml:space="preserve">
</t>
        </r>
      </text>
    </comment>
    <comment ref="P27" authorId="0" shapeId="0" xr:uid="{E8007F4B-E758-4C96-9FD6-8B2223BDA4B1}">
      <text>
        <r>
          <rPr>
            <b/>
            <sz val="9"/>
            <color indexed="81"/>
            <rFont val="Tahoma"/>
            <family val="2"/>
          </rPr>
          <t>TNMT_TRAVINH2
680.648/500.000</t>
        </r>
        <r>
          <rPr>
            <sz val="9"/>
            <color indexed="81"/>
            <rFont val="Tahoma"/>
            <family val="2"/>
          </rPr>
          <t xml:space="preserve">
</t>
        </r>
      </text>
    </comment>
    <comment ref="L44" authorId="0" shapeId="0" xr:uid="{DE9878D0-A00C-43B3-9A6F-2771591502B7}">
      <text>
        <r>
          <rPr>
            <b/>
            <sz val="9"/>
            <color indexed="81"/>
            <rFont val="Tahoma"/>
            <family val="2"/>
          </rPr>
          <t>TNMT_TRAVINH2:</t>
        </r>
        <r>
          <rPr>
            <sz val="9"/>
            <color indexed="81"/>
            <rFont val="Tahoma"/>
            <family val="2"/>
          </rPr>
          <t xml:space="preserve">
649.016/600.000</t>
        </r>
      </text>
    </comment>
    <comment ref="M44" authorId="0" shapeId="0" xr:uid="{ED1FBE5B-AD1C-4AA7-9413-70AEE58EE84A}">
      <text>
        <r>
          <rPr>
            <b/>
            <sz val="9"/>
            <color indexed="81"/>
            <rFont val="Tahoma"/>
            <family val="2"/>
          </rPr>
          <t>TNMT_TRAVINH2:</t>
        </r>
        <r>
          <rPr>
            <sz val="9"/>
            <color indexed="81"/>
            <rFont val="Tahoma"/>
            <family val="2"/>
          </rPr>
          <t xml:space="preserve">
674.851/575000
</t>
        </r>
      </text>
    </comment>
    <comment ref="N44" authorId="0" shapeId="0" xr:uid="{E05C185B-3BB6-40F1-9341-76B0D4DE3536}">
      <text>
        <r>
          <rPr>
            <b/>
            <sz val="9"/>
            <color indexed="81"/>
            <rFont val="Tahoma"/>
            <family val="2"/>
          </rPr>
          <t>TNMT_TRAVINH2:</t>
        </r>
        <r>
          <rPr>
            <sz val="9"/>
            <color indexed="81"/>
            <rFont val="Tahoma"/>
            <family val="2"/>
          </rPr>
          <t xml:space="preserve">
674.851/575000
</t>
        </r>
      </text>
    </comment>
    <comment ref="O44" authorId="0" shapeId="0" xr:uid="{63F3AB58-88EA-4F71-A4E9-5B1A2172D85F}">
      <text>
        <r>
          <rPr>
            <b/>
            <sz val="9"/>
            <color indexed="81"/>
            <rFont val="Tahoma"/>
            <family val="2"/>
          </rPr>
          <t xml:space="preserve">TNMT_TRAVINH2
1.003.078/800000
</t>
        </r>
        <r>
          <rPr>
            <sz val="9"/>
            <color indexed="81"/>
            <rFont val="Tahoma"/>
            <family val="2"/>
          </rPr>
          <t xml:space="preserve">
</t>
        </r>
      </text>
    </comment>
    <comment ref="P44" authorId="0" shapeId="0" xr:uid="{D1715DF2-493D-4405-BBBA-9F8DD3DA8AF7}">
      <text>
        <r>
          <rPr>
            <b/>
            <sz val="9"/>
            <color indexed="81"/>
            <rFont val="Tahoma"/>
            <family val="2"/>
          </rPr>
          <t xml:space="preserve">TNMT_TRAVINH2
534.143/500.000
</t>
        </r>
        <r>
          <rPr>
            <sz val="9"/>
            <color indexed="81"/>
            <rFont val="Tahoma"/>
            <family val="2"/>
          </rPr>
          <t xml:space="preserve">
</t>
        </r>
      </text>
    </comment>
    <comment ref="L61" authorId="0" shapeId="0" xr:uid="{6C7B9D53-ECE1-4A76-BDE4-A33AD5FB885B}">
      <text>
        <r>
          <rPr>
            <b/>
            <sz val="9"/>
            <color indexed="81"/>
            <rFont val="Tahoma"/>
            <family val="2"/>
          </rPr>
          <t>TNMT_TRAVINH2:</t>
        </r>
        <r>
          <rPr>
            <sz val="9"/>
            <color indexed="81"/>
            <rFont val="Tahoma"/>
            <family val="2"/>
          </rPr>
          <t xml:space="preserve">
986.746/755.000</t>
        </r>
      </text>
    </comment>
    <comment ref="M61" authorId="0" shapeId="0" xr:uid="{359652A6-D5A3-4713-92C2-FAEC94C86D71}">
      <text>
        <r>
          <rPr>
            <b/>
            <sz val="9"/>
            <color indexed="81"/>
            <rFont val="Tahoma"/>
            <family val="2"/>
          </rPr>
          <t>TNMT_TRAVINH2:</t>
        </r>
        <r>
          <rPr>
            <sz val="9"/>
            <color indexed="81"/>
            <rFont val="Tahoma"/>
            <family val="2"/>
          </rPr>
          <t xml:space="preserve">
778.798/690.000
</t>
        </r>
      </text>
    </comment>
    <comment ref="N61" authorId="0" shapeId="0" xr:uid="{C702338A-9F67-4BB7-9EBE-169ACA9FB1AC}">
      <text>
        <r>
          <rPr>
            <b/>
            <sz val="9"/>
            <color indexed="81"/>
            <rFont val="Tahoma"/>
            <family val="2"/>
          </rPr>
          <t>TNMT_TRAVINH2:</t>
        </r>
        <r>
          <rPr>
            <sz val="9"/>
            <color indexed="81"/>
            <rFont val="Tahoma"/>
            <family val="2"/>
          </rPr>
          <t xml:space="preserve">
703.301/620000
</t>
        </r>
      </text>
    </comment>
    <comment ref="O61" authorId="0" shapeId="0" xr:uid="{079CA8AA-1205-4B79-A024-BBFFDAE14EF8}">
      <text>
        <r>
          <rPr>
            <b/>
            <sz val="9"/>
            <color indexed="81"/>
            <rFont val="Tahoma"/>
            <family val="2"/>
          </rPr>
          <t xml:space="preserve">TNMT_TRAVINH2
872.685/765.000
</t>
        </r>
        <r>
          <rPr>
            <sz val="9"/>
            <color indexed="81"/>
            <rFont val="Tahoma"/>
            <family val="2"/>
          </rPr>
          <t xml:space="preserve">
</t>
        </r>
      </text>
    </comment>
    <comment ref="P61" authorId="0" shapeId="0" xr:uid="{D3D7A419-FBA2-4295-A04A-56371C2CCDF2}">
      <text>
        <r>
          <rPr>
            <b/>
            <sz val="9"/>
            <color indexed="81"/>
            <rFont val="Tahoma"/>
            <family val="2"/>
          </rPr>
          <t xml:space="preserve">TNMT_TRAVINH2
613.175/490.000
</t>
        </r>
        <r>
          <rPr>
            <sz val="9"/>
            <color indexed="81"/>
            <rFont val="Tahoma"/>
            <family val="2"/>
          </rPr>
          <t xml:space="preserve">
</t>
        </r>
      </text>
    </comment>
  </commentList>
</comments>
</file>

<file path=xl/sharedStrings.xml><?xml version="1.0" encoding="utf-8"?>
<sst xmlns="http://schemas.openxmlformats.org/spreadsheetml/2006/main" count="990" uniqueCount="212">
  <si>
    <t>Nội dung</t>
  </si>
  <si>
    <t>Đối với hộ gia đình, cá nhân:</t>
  </si>
  <si>
    <t>Đất Nông nghiệp</t>
  </si>
  <si>
    <r>
      <t>+ Diện tích dưới 100 m</t>
    </r>
    <r>
      <rPr>
        <vertAlign val="superscript"/>
        <sz val="13"/>
        <color theme="1"/>
        <rFont val="Times New Roman"/>
        <family val="1"/>
      </rPr>
      <t>2</t>
    </r>
  </si>
  <si>
    <r>
      <t>+ Diện tích từ 100 m</t>
    </r>
    <r>
      <rPr>
        <vertAlign val="superscript"/>
        <sz val="13"/>
        <color theme="1"/>
        <rFont val="Times New Roman"/>
        <family val="1"/>
      </rPr>
      <t>2</t>
    </r>
    <r>
      <rPr>
        <sz val="13"/>
        <color theme="1"/>
        <rFont val="Times New Roman"/>
        <family val="1"/>
      </rPr>
      <t xml:space="preserve"> đến dưới 300 m</t>
    </r>
    <r>
      <rPr>
        <vertAlign val="superscript"/>
        <sz val="13"/>
        <color theme="1"/>
        <rFont val="Times New Roman"/>
        <family val="1"/>
      </rPr>
      <t>2</t>
    </r>
  </si>
  <si>
    <r>
      <t>+ Diện tích từ 300 m</t>
    </r>
    <r>
      <rPr>
        <vertAlign val="superscript"/>
        <sz val="13"/>
        <color theme="1"/>
        <rFont val="Times New Roman"/>
        <family val="1"/>
      </rPr>
      <t>2</t>
    </r>
    <r>
      <rPr>
        <sz val="13"/>
        <color theme="1"/>
        <rFont val="Times New Roman"/>
        <family val="1"/>
      </rPr>
      <t xml:space="preserve"> đến dưới 500 m</t>
    </r>
    <r>
      <rPr>
        <vertAlign val="superscript"/>
        <sz val="13"/>
        <color theme="1"/>
        <rFont val="Times New Roman"/>
        <family val="1"/>
      </rPr>
      <t>2</t>
    </r>
  </si>
  <si>
    <r>
      <t>+ Diện tích từ 500 m</t>
    </r>
    <r>
      <rPr>
        <vertAlign val="superscript"/>
        <sz val="13"/>
        <color theme="1"/>
        <rFont val="Times New Roman"/>
        <family val="1"/>
      </rPr>
      <t>2</t>
    </r>
    <r>
      <rPr>
        <sz val="13"/>
        <color theme="1"/>
        <rFont val="Times New Roman"/>
        <family val="1"/>
      </rPr>
      <t xml:space="preserve"> đến dưới 1.000 m</t>
    </r>
    <r>
      <rPr>
        <vertAlign val="superscript"/>
        <sz val="13"/>
        <color theme="1"/>
        <rFont val="Times New Roman"/>
        <family val="1"/>
      </rPr>
      <t>2</t>
    </r>
  </si>
  <si>
    <r>
      <t>+ Diện tích từ 1.000 m</t>
    </r>
    <r>
      <rPr>
        <vertAlign val="superscript"/>
        <sz val="13"/>
        <color theme="1"/>
        <rFont val="Times New Roman"/>
        <family val="1"/>
      </rPr>
      <t>2</t>
    </r>
    <r>
      <rPr>
        <sz val="13"/>
        <color theme="1"/>
        <rFont val="Times New Roman"/>
        <family val="1"/>
      </rPr>
      <t xml:space="preserve"> đến dưới 3.000 m</t>
    </r>
    <r>
      <rPr>
        <vertAlign val="superscript"/>
        <sz val="13"/>
        <color theme="1"/>
        <rFont val="Times New Roman"/>
        <family val="1"/>
      </rPr>
      <t>2</t>
    </r>
  </si>
  <si>
    <r>
      <t>+ Diện tích trên 3.000 m</t>
    </r>
    <r>
      <rPr>
        <vertAlign val="superscript"/>
        <sz val="13"/>
        <color theme="1"/>
        <rFont val="Times New Roman"/>
        <family val="1"/>
      </rPr>
      <t>2</t>
    </r>
  </si>
  <si>
    <t>Đất ở, đất Phi nông nghiệp</t>
  </si>
  <si>
    <t>Đối với tổ chức:</t>
  </si>
  <si>
    <r>
      <t>+ Diện tích từ 3.000 m</t>
    </r>
    <r>
      <rPr>
        <vertAlign val="superscript"/>
        <sz val="13"/>
        <color theme="1"/>
        <rFont val="Times New Roman"/>
        <family val="1"/>
      </rPr>
      <t>2</t>
    </r>
    <r>
      <rPr>
        <sz val="13"/>
        <color theme="1"/>
        <rFont val="Times New Roman"/>
        <family val="1"/>
      </rPr>
      <t xml:space="preserve"> đến dưới 10.000 m</t>
    </r>
    <r>
      <rPr>
        <vertAlign val="superscript"/>
        <sz val="13"/>
        <color theme="1"/>
        <rFont val="Times New Roman"/>
        <family val="1"/>
      </rPr>
      <t>2</t>
    </r>
  </si>
  <si>
    <t>+ Diện tích từ 1 ha đến dưới 10 ha</t>
  </si>
  <si>
    <t>+ Diện tích từ 10 ha đến dưới 50 ha</t>
  </si>
  <si>
    <t>+ Diện tích từ 50 ha đến dưới 100 ha</t>
  </si>
  <si>
    <t>+ Diện tích từ 100 ha đến dưới 500 ha</t>
  </si>
  <si>
    <t>+ Diện tích trên 500 ha</t>
  </si>
  <si>
    <t>Thay đổi tư liệu</t>
  </si>
  <si>
    <t>ĐVT: đồng</t>
  </si>
  <si>
    <t>BẢNG TỔNG HỢP 
SO SÁNH MỨC THU PHÍ THẨM ĐỊNH HỒ SƠ CẤP GIẤY CHỨNG NHẬN QUYỀN SỬ DỤNG ĐẤT</t>
  </si>
  <si>
    <t>theo nghị quyết số 05/2020/NQ-HĐND</t>
  </si>
  <si>
    <t>Theo Đề án sửa đổi</t>
  </si>
  <si>
    <t>Chênh lệch</t>
  </si>
  <si>
    <t>Đăng ký cấp GCN lần đầu</t>
  </si>
  <si>
    <t>Đăng ký, cấp đổi, cấp lại</t>
  </si>
  <si>
    <t xml:space="preserve">Đăng ký biến động </t>
  </si>
  <si>
    <t>Không thay đổi tư liệu</t>
  </si>
  <si>
    <t>cấp mới GCN</t>
  </si>
  <si>
    <t>không cấp mới GCN</t>
  </si>
  <si>
    <t>STT</t>
  </si>
  <si>
    <t>I</t>
  </si>
  <si>
    <t>II</t>
  </si>
  <si>
    <t>Theo nghị quyết số 05/2020/NQ-HĐND</t>
  </si>
  <si>
    <t>BẢNG TỔNG HỢP ĐƠN GIÁ CẤP GCN QSD ĐẤT HỘ GIA ĐÌNH, CÁ NHÂN</t>
  </si>
  <si>
    <t>- Đơn giá Đăng ký, cấp đổi, cấp lại Giấy chứng nhận riêng lẻ từng hộ gia đình, cá nhân thực hiện theo phụ lục 02, mục III, khoản III.1, mục 9 (trường hợp nộp hồ sơ tại VPĐK cấp huyện hoặc cấp tỉnh) của Quyết định số 32/2014/QĐ-UBND ngày 19/11/2014 của Ủy ban nhân dân tỉnh Trà Vinh.</t>
  </si>
  <si>
    <t>- Đơn giá Đăng ký biến động đối với hộ gia đình và cá nhân thực hiện theo phụ lục 02, mục IV, khoản IV.1, mục 10; Hồ sơ biến động (trường hợp in mới; trường hợp chỉnh lý GCN) của Quyết định số 32/2014/QĐ-UBND ngày 19/11/2014 của Ủy ban nhân dân tỉnh Trà Vinh.</t>
  </si>
  <si>
    <t>- Trường hợp Đăng ký thế chấp, định mức được tính bằng 0,2 lần định mức đăng ký biến động.</t>
  </si>
  <si>
    <t>Tên đơn vị</t>
  </si>
  <si>
    <t xml:space="preserve">ĐVT </t>
  </si>
  <si>
    <t>Mức thu theo 
Đơn giá dự thảo (đã cắt bỏ các công đoạn thẩm định)</t>
  </si>
  <si>
    <t>Mức thu theo 
Định mức quy định tại Thông tư số 14 (chỉ tính các công đoạn thẩm định)</t>
  </si>
  <si>
    <t>Tổng cộng</t>
  </si>
  <si>
    <t>Đất</t>
  </si>
  <si>
    <t>Tài sản</t>
  </si>
  <si>
    <t>Đất + Tài sản</t>
  </si>
  <si>
    <t xml:space="preserve">Đăng ký cấp GCN lần đầu đơn lẻ cho hộ gia đình, cá nhân </t>
  </si>
  <si>
    <t>1,1</t>
  </si>
  <si>
    <t>Nộp tại xã</t>
  </si>
  <si>
    <t>KK1</t>
  </si>
  <si>
    <t>(Hồ sơ/thửa)</t>
  </si>
  <si>
    <t>KK2</t>
  </si>
  <si>
    <t>KK3</t>
  </si>
  <si>
    <t>KK4</t>
  </si>
  <si>
    <t>KK5</t>
  </si>
  <si>
    <t>Nộp tại huyện</t>
  </si>
  <si>
    <t>Đăng ký, cấp đổi, cấp lại giấy chứng nhận riêng lẻ hộ gia đình cá nhân</t>
  </si>
  <si>
    <t>Đăng ký biến động đối với hộ gia đình cá nhân (cấp mới GCN)</t>
  </si>
  <si>
    <t>Đăng ký biến động đối với hộ gia đình cá nhân (không cấp mới GCN)</t>
  </si>
  <si>
    <t>4.1</t>
  </si>
  <si>
    <t>Thế chấp hoặc thay đổi nội dung thế chấp</t>
  </si>
  <si>
    <t>4.2</t>
  </si>
  <si>
    <t>Xóa thế chấp</t>
  </si>
  <si>
    <t>4.3</t>
  </si>
  <si>
    <t>Thay đổi diện tích do sạt lở tự nhiên một phần thửa đất</t>
  </si>
  <si>
    <t>4.4</t>
  </si>
  <si>
    <t>4.5</t>
  </si>
  <si>
    <t>4.6</t>
  </si>
  <si>
    <t>Cho thuê, cho thuê lại quyền sử dụng đất, tài sản gắn liền với đất</t>
  </si>
  <si>
    <t>4.7</t>
  </si>
  <si>
    <t>4.8</t>
  </si>
  <si>
    <t>Chuyển đổi quyền sử dụng đất</t>
  </si>
  <si>
    <t>4.9</t>
  </si>
  <si>
    <t>Chuyển nhượng quyền sử dụng đất, quyền sở hữu tài sản gắn liền với đất</t>
  </si>
  <si>
    <t>4.10</t>
  </si>
  <si>
    <t>Thừa kế quyền sử dụng đất, quyền sở hữu tài sản gắn liền với đất</t>
  </si>
  <si>
    <t>4.11</t>
  </si>
  <si>
    <t>Tặng cho quyền sử dụng đất, quyền sở hữu tài sản gắn liền với đất</t>
  </si>
  <si>
    <t>4.12</t>
  </si>
  <si>
    <t>Góp vốn bằng quyền sử dụng đất, tài sản gắn liền với đất</t>
  </si>
  <si>
    <t>4.13</t>
  </si>
  <si>
    <t>Xóa đăng ký góp vốn bằng quyền sử dụng đất, tài sản gắn liền với đất</t>
  </si>
  <si>
    <t>4.14</t>
  </si>
  <si>
    <t>4.15</t>
  </si>
  <si>
    <t>4.16</t>
  </si>
  <si>
    <t>4.17</t>
  </si>
  <si>
    <t>4.18</t>
  </si>
  <si>
    <t>4.19</t>
  </si>
  <si>
    <t>4.20</t>
  </si>
  <si>
    <t>4.21</t>
  </si>
  <si>
    <t>Xác lập hoặc thay đổi, chấm dứt quyền sử dụng hạn chế thửa đất liền kề.</t>
  </si>
  <si>
    <t>4.22</t>
  </si>
  <si>
    <t>Chuyển mục đích sử dụng toàn bộ thửa đất.</t>
  </si>
  <si>
    <t>4.23</t>
  </si>
  <si>
    <t>4.24</t>
  </si>
  <si>
    <t>4.25</t>
  </si>
  <si>
    <t>4.26</t>
  </si>
  <si>
    <t>4.27</t>
  </si>
  <si>
    <t>Phát hiện có sai sót, nhầm lẫn về nội dung thông tin trong hồ sơ địa chính và  trên Giấy chứng nhận</t>
  </si>
  <si>
    <t>4.28</t>
  </si>
  <si>
    <t>Thu hồi quyền sử dụng đất</t>
  </si>
  <si>
    <t>4.29</t>
  </si>
  <si>
    <t xml:space="preserve"> Ghi nợ và xóa nợ về nghĩa vụ tài chính</t>
  </si>
  <si>
    <t>BẢNG TỔNG HỢP ĐƠN GIÁ CẤP GCN QSD ĐẤT TỔ CHỨC</t>
  </si>
  <si>
    <t>Đăng ký, cấp giấy chứng nhận lần đầu đối với tổ chức</t>
  </si>
  <si>
    <t>Đăng ký, cấp đổi, cấp lại Giấy chứng nhận riêng lẻ đối với tổ chức</t>
  </si>
  <si>
    <t>Đăng ký biến động đối với tổ chức (cấp mới Giấy chứng nhận)</t>
  </si>
  <si>
    <t>Đăng ký biến động đối với tổ chức (không cấp mới GCN)</t>
  </si>
  <si>
    <t>Thế chấp hoặc thay đổi nội dung thế chấp bằng quyền sử dụng đất. tài sản gắn liền với đất. thế chấp tài sản gắn liền với đất hình thành trong tương lai.</t>
  </si>
  <si>
    <t>Xóa đăng ký thế chấp bằng quyền sử dụng đất, tài sản gắn liền với đất, thế chấp tài sản gắn liền với đất hình thành trong tương lai.</t>
  </si>
  <si>
    <t>Thay đổi diện tích do sạt lở tự nhiên một phàn thửa đất</t>
  </si>
  <si>
    <t xml:space="preserve"> Trường hợp đo đạc lại thửa đất mà có thay đổi diện tích, số hiệu thửa đất, số hiệu tờ bản đồ</t>
  </si>
  <si>
    <t>Thay đổi tên đơn vị hành chính, điều chỉnh địa giới hành chính theo quyết định của cơ quan có thẩm quyền</t>
  </si>
  <si>
    <t xml:space="preserve"> Cho thuê, cho thuê lại quyền sử dụng đất (trừ trường hợp cho thuê, cho thuê lại quyền sử dụng đất trong khu công nghiệp, cụm công nghiệp, khu chế xuất, khu công nghệ cao, khu kinh tế), tài sản gắn liền với đất.</t>
  </si>
  <si>
    <t>Xóa đăng ký cho thuê, cho thuê lại quyền sử dụng đất, tài sản gắn liên với đất</t>
  </si>
  <si>
    <t>Góp vón bằng quyền sử dụng đất, tài sản gắn liền với đất</t>
  </si>
  <si>
    <t>Xóa góp vón bằng quyền sử dụng đất, tài sản gắn liền với đất</t>
  </si>
  <si>
    <t xml:space="preserve"> Chuyển quyền sử dụng đất, tài sản gắn liền với đất theo thỏa thuận xử lý nợ thế chấp</t>
  </si>
  <si>
    <t>Chuyển quyền sử dụng đất, tài sản gắn liền với đất theo kết quả giải quyết tranh chấp đất đai</t>
  </si>
  <si>
    <t>Chuyển quyền sử dụng đất, tài sản gắn liền với đất theo quyết định giải quyết khiếu nại, tố cáo về đất đai.</t>
  </si>
  <si>
    <t>Chuyển quyền sử dụng đất, tài sản gắn liền với đất theo bản án, quyết định của tòa án, quyết định của cơ quan thi hành án.</t>
  </si>
  <si>
    <t>Chuyển quyền sử dụng đất, tài sản gắn liền với đất theo kết quả đấu giá đất.</t>
  </si>
  <si>
    <t>Trường hợp chuyển đổi công ty; chia, tách, hợp nhất, sáp nhập doanh nghiệp</t>
  </si>
  <si>
    <t>Người sử dụng đất, chủ sở hữu tài sản gắn liền với đất đổi tên, thay đổi thông tin về giấy tờ pháp nhân, nhân thân hoặc địa chỉ.</t>
  </si>
  <si>
    <t xml:space="preserve"> Chủ đầu tư xây dựng nhà chung cư bán căn hộ và làm thủ tục đăng ký biến động đợt đầu</t>
  </si>
  <si>
    <t>Xác lập hoặc thay đổi, chấm dứt quyền sử dụng hạn chế thửa đất liên kề.</t>
  </si>
  <si>
    <t>Chuyển mục đích toàn bộ thửa đất</t>
  </si>
  <si>
    <t>Gia hạn sử dụng đất.</t>
  </si>
  <si>
    <t>Chuyển hình thức thuê đất sang hình thức giao đất có thu tiền sử dụng đất hoặc chuyển hình thức thuê đất trả tiền hàng năm sang hình thức thuê đất trả tiền một lần hoặc chuyển hình thức Nhà nước giao đất không thu tiền sang hình thức giao đất có thu tiền hay thuê đất.</t>
  </si>
  <si>
    <t>Thay đổi thông tin về tài sản gắn liền với đất đã ghi trên GCN hoặc đã thể hiện trong cơ sở dữ liệu</t>
  </si>
  <si>
    <t>Có thay đổi đối với những hạn chế về quyền sử dụng đất, tài sản gắn liền với đất.</t>
  </si>
  <si>
    <t>hát hiện có sai sót, nhầm lẫn về nội dung thông tin trong hồ sơ địa chính và trên GCN</t>
  </si>
  <si>
    <t>Tổng thu/1 hồ sơ</t>
  </si>
  <si>
    <t>* Ghi chú: các nội dung thuộc công đoạn thẩm định</t>
  </si>
  <si>
    <t>- Cấp lần đầu:</t>
  </si>
  <si>
    <t>+ Nhận, kiểm tra tính đầy đủ, hợp lệ và viết (xuất) giấy biên nhận hoặc trả lại hồ sơ, vào sổ theo dõi nhận, trả hồ sơ (theo hình thức trực tiếp, trực tuyến)</t>
  </si>
  <si>
    <t>+ Kiểm tra hồ sơ đề nghị cấp GCN và xác nhận vào đơn đủ hay không đủ điều kiện cấp GCN, căn cứ pháp lý</t>
  </si>
  <si>
    <t>- Cấp đổi, cấp lại</t>
  </si>
  <si>
    <t>+ Kiểm tra hồ sơ đề nghị đăng ký, cấp đổi, cấp lại GCN và xác nhận vào đơn, căn cứ pháp lý; niêm yết công khai thông báo các trường hợp mất GCN</t>
  </si>
  <si>
    <t>- Đăng ký biến động</t>
  </si>
  <si>
    <t>+ Kiểm tra hồ sơ, tình trạng pháp lý nội dung kê khai so với hiện trạng, đối chiếu với hồ sơ gốc; kiểm tra thực địa trong trường hợp cần thiết, ghi ý kiến vào hồ sơ; kiểm tra xác nhận sơ đồ tài sản trong trường hợp biến động về tài sản chưa có xác nhận của pháp nhân hành nghề đo đạc, xây dựng và lấy ý kiến cơ quan quản lý tài sản nếu cần thiết</t>
  </si>
  <si>
    <t>+ Nhận, kiểm tra tính đầy đủ, hợp lệ và viết giấy biên nhận hoặc trả lại hồ sơ, vào sổ theo dõi nhận, trả hồ sơ (theo hình thức trực tiếp, trực tuyến)</t>
  </si>
  <si>
    <t>+ Kiểm tra tình trạng pháp lý của hồ sơ đề nghị đăng ký, cấp GCN</t>
  </si>
  <si>
    <t>+ Kiểm tra hồ sơ, đối chiếu với hồ sơ gốc, xác nhận vào đơn đề nghị cấp đổi, cấp lại GCN; niêm yết công khai thông báo các trường hợp mất GCN.</t>
  </si>
  <si>
    <t>+ Nhận. kiểm tra tính đầy đủ. hợp lệ và viết (xuất) giấy biên nhận hoặc trả lại hồ sơ. vào sổ theo dõi nhận. trả hồ sơ (theo hình thức trực tiếp. trực tuyến)</t>
  </si>
  <si>
    <t>+ Kiểm tra hồ sơ. tình trạng pháp lý nội dung kê khai so với hiện trạng. đối chiếu với hồ sơ gốc; kiểm tra thực địa trong trường hợp cần thiết. ghi ý kiến vào hồ sơ; kiểm tra xác nhận sơ đồ tài sản trong trường hợp biến động về tài sản chưa có xác nhận của pháp nhân hành nghề đo đạc. xây dựng và lấy ý kiến cơ quan quản lý tài sản nếu cần thiết</t>
  </si>
  <si>
    <t>Xóa đăng ký cho thuê, cho thuê lại quyền sử dụng đất, tài sản gắn liền với đất</t>
  </si>
  <si>
    <t>Chuyển quyền sử dụng đất, tài sản gắn liền với đất theo thỏa thuận xử lý nợ thế chấp</t>
  </si>
  <si>
    <t>Chuyển quyền sử dụng đất, tài sản gắn liền với đất theo quyết định giải quyết khiếu nại, tố cáo về đất đai</t>
  </si>
  <si>
    <t>Chuyển quyền sử dụng cả thửa đất, tài sản gắn liền với đất theo bản án, quyết định của tòa án quyết định của cơ quan thi hành án</t>
  </si>
  <si>
    <t>Chuyển quyền sử dụng đất, tài sản gắn liền với đất theo kết quả đấu giá đất</t>
  </si>
  <si>
    <t>Người sử dụng đất, chủ sở hữu tài sản gắn liền với đất đổi tên, nhân thân hoặc địa chỉ</t>
  </si>
  <si>
    <t>Chuyển đổi hộ gia đình, cá nhân sử dụng đất thành tổ chức kinh tế của hộ gia đình cá nhân đó mà không thuộc trường hợp chuyển nhượng quyền sử dụng đất, quyền sử hữu tài sản gắn liền với đất</t>
  </si>
  <si>
    <t>Gia hạn sử dụng đất (kể cả tiếp tục sử dụng đất nông nghiệp của hộ gia đình, cá nhân)</t>
  </si>
  <si>
    <t>Chuyển hình thức thuê đất sang hình thức giao đất có thu tiền sử dụng đất hoặc chuyể hình thức thuê đất trả tiền hàng năm sang hình thức thuê đất trả tiền một lần hoặc chuyển từ hình thức Nhà nước giao đất không thu tiền sang hình thức giao đất có thu 
tiền hay thuê đất</t>
  </si>
  <si>
    <t>Có thay đổi đối với những hạn chế về quyền sử dụng đất,  tài sản gắn liền với đất.</t>
  </si>
  <si>
    <t>+ Kiểm tra xác minh thực địa với hồ sơ đề nghị đăng ký, cấp GCN, xác nhận sơ đồ tài sản trong trường hợp chưa có xác nhận của cơ quan có tư cách pháp nhân hành nghề về đo đạc, xây dựng</t>
  </si>
  <si>
    <t>Trường hợp đo đạc lại thửa đất mà có thay đổi diện tích, số hiệu thửa đất, số hiệu tờ bản đồ</t>
  </si>
  <si>
    <t>Cấp đổi, cấp lại</t>
  </si>
  <si>
    <t>BẢNG ĐƠN GIÁ DỊCH VỤ</t>
  </si>
  <si>
    <t>A</t>
  </si>
  <si>
    <t>1.1</t>
  </si>
  <si>
    <t>1.2</t>
  </si>
  <si>
    <t>1.3</t>
  </si>
  <si>
    <t>1.4</t>
  </si>
  <si>
    <t>1.5</t>
  </si>
  <si>
    <t>1.6</t>
  </si>
  <si>
    <t>1.7</t>
  </si>
  <si>
    <t>2.1</t>
  </si>
  <si>
    <t>2.2</t>
  </si>
  <si>
    <t>2.3</t>
  </si>
  <si>
    <t>2.4</t>
  </si>
  <si>
    <t>2.5</t>
  </si>
  <si>
    <t>2.6</t>
  </si>
  <si>
    <t>2.7</t>
  </si>
  <si>
    <t>B</t>
  </si>
  <si>
    <t>NGƯỜI SỬ DỤNG ĐẤT NỘP HỒ SƠ THEO HÌNH THỨC TRỰC TUYẾN</t>
  </si>
  <si>
    <t>Diện tích từ 01ha trở lên</t>
  </si>
  <si>
    <r>
      <t>Diện tích dưới 100m</t>
    </r>
    <r>
      <rPr>
        <vertAlign val="superscript"/>
        <sz val="14"/>
        <color theme="1"/>
        <rFont val="Times New Roman"/>
        <family val="1"/>
      </rPr>
      <t>2</t>
    </r>
  </si>
  <si>
    <r>
      <t>Diện tích từ 100m</t>
    </r>
    <r>
      <rPr>
        <vertAlign val="superscript"/>
        <sz val="14"/>
        <color theme="1"/>
        <rFont val="Times New Roman"/>
        <family val="1"/>
      </rPr>
      <t>2</t>
    </r>
    <r>
      <rPr>
        <sz val="14"/>
        <color theme="1"/>
        <rFont val="Times New Roman"/>
        <family val="1"/>
      </rPr>
      <t xml:space="preserve"> đến dưới 300m</t>
    </r>
    <r>
      <rPr>
        <vertAlign val="superscript"/>
        <sz val="14"/>
        <color theme="1"/>
        <rFont val="Times New Roman"/>
        <family val="1"/>
      </rPr>
      <t>2</t>
    </r>
  </si>
  <si>
    <r>
      <t>Diện tích từ 300m</t>
    </r>
    <r>
      <rPr>
        <vertAlign val="superscript"/>
        <sz val="14"/>
        <color theme="1"/>
        <rFont val="Times New Roman"/>
        <family val="1"/>
      </rPr>
      <t>2</t>
    </r>
    <r>
      <rPr>
        <sz val="14"/>
        <color theme="1"/>
        <rFont val="Times New Roman"/>
        <family val="1"/>
      </rPr>
      <t xml:space="preserve"> đến dưới 500m</t>
    </r>
    <r>
      <rPr>
        <vertAlign val="superscript"/>
        <sz val="14"/>
        <color theme="1"/>
        <rFont val="Times New Roman"/>
        <family val="1"/>
      </rPr>
      <t>2</t>
    </r>
  </si>
  <si>
    <r>
      <t>Diện tích từ 500m</t>
    </r>
    <r>
      <rPr>
        <vertAlign val="superscript"/>
        <sz val="14"/>
        <color theme="1"/>
        <rFont val="Times New Roman"/>
        <family val="1"/>
      </rPr>
      <t>2</t>
    </r>
    <r>
      <rPr>
        <sz val="14"/>
        <color theme="1"/>
        <rFont val="Times New Roman"/>
        <family val="1"/>
      </rPr>
      <t xml:space="preserve"> đến dưới 1.000m</t>
    </r>
    <r>
      <rPr>
        <vertAlign val="superscript"/>
        <sz val="14"/>
        <color theme="1"/>
        <rFont val="Times New Roman"/>
        <family val="1"/>
      </rPr>
      <t>2</t>
    </r>
  </si>
  <si>
    <r>
      <t>Diện tích từ 1.000m</t>
    </r>
    <r>
      <rPr>
        <vertAlign val="superscript"/>
        <sz val="14"/>
        <color theme="1"/>
        <rFont val="Times New Roman"/>
        <family val="1"/>
      </rPr>
      <t>2</t>
    </r>
    <r>
      <rPr>
        <sz val="14"/>
        <color theme="1"/>
        <rFont val="Times New Roman"/>
        <family val="1"/>
      </rPr>
      <t xml:space="preserve"> đến 3.000m</t>
    </r>
    <r>
      <rPr>
        <vertAlign val="superscript"/>
        <sz val="14"/>
        <color theme="1"/>
        <rFont val="Times New Roman"/>
        <family val="1"/>
      </rPr>
      <t>2</t>
    </r>
  </si>
  <si>
    <r>
      <t>Diện tích trên 3.000m</t>
    </r>
    <r>
      <rPr>
        <vertAlign val="superscript"/>
        <sz val="14"/>
        <color theme="1"/>
        <rFont val="Times New Roman"/>
        <family val="1"/>
      </rPr>
      <t>2</t>
    </r>
  </si>
  <si>
    <r>
      <t>Diện tích dưới 100 m</t>
    </r>
    <r>
      <rPr>
        <vertAlign val="superscript"/>
        <sz val="14"/>
        <color theme="1"/>
        <rFont val="Times New Roman"/>
        <family val="1"/>
      </rPr>
      <t>2</t>
    </r>
  </si>
  <si>
    <r>
      <t>Diện tích từ 100 m</t>
    </r>
    <r>
      <rPr>
        <vertAlign val="superscript"/>
        <sz val="14"/>
        <color theme="1"/>
        <rFont val="Times New Roman"/>
        <family val="1"/>
      </rPr>
      <t>2</t>
    </r>
    <r>
      <rPr>
        <sz val="14"/>
        <color theme="1"/>
        <rFont val="Times New Roman"/>
        <family val="1"/>
      </rPr>
      <t xml:space="preserve"> đến dưới 300 m</t>
    </r>
    <r>
      <rPr>
        <vertAlign val="superscript"/>
        <sz val="14"/>
        <color theme="1"/>
        <rFont val="Times New Roman"/>
        <family val="1"/>
      </rPr>
      <t>2</t>
    </r>
  </si>
  <si>
    <r>
      <t>Diện tích từ 300 m</t>
    </r>
    <r>
      <rPr>
        <vertAlign val="superscript"/>
        <sz val="14"/>
        <color theme="1"/>
        <rFont val="Times New Roman"/>
        <family val="1"/>
      </rPr>
      <t>2</t>
    </r>
    <r>
      <rPr>
        <sz val="14"/>
        <color theme="1"/>
        <rFont val="Times New Roman"/>
        <family val="1"/>
      </rPr>
      <t xml:space="preserve"> đến dưới 500 m</t>
    </r>
    <r>
      <rPr>
        <vertAlign val="superscript"/>
        <sz val="14"/>
        <color theme="1"/>
        <rFont val="Times New Roman"/>
        <family val="1"/>
      </rPr>
      <t>2</t>
    </r>
  </si>
  <si>
    <r>
      <t>Diện tích từ 500 m</t>
    </r>
    <r>
      <rPr>
        <vertAlign val="superscript"/>
        <sz val="14"/>
        <color theme="1"/>
        <rFont val="Times New Roman"/>
        <family val="1"/>
      </rPr>
      <t>2</t>
    </r>
    <r>
      <rPr>
        <sz val="14"/>
        <color theme="1"/>
        <rFont val="Times New Roman"/>
        <family val="1"/>
      </rPr>
      <t xml:space="preserve"> đến dưới 1.000 m</t>
    </r>
    <r>
      <rPr>
        <vertAlign val="superscript"/>
        <sz val="14"/>
        <color theme="1"/>
        <rFont val="Times New Roman"/>
        <family val="1"/>
      </rPr>
      <t>2</t>
    </r>
  </si>
  <si>
    <r>
      <t>Diện tích từ 1.000m</t>
    </r>
    <r>
      <rPr>
        <vertAlign val="superscript"/>
        <sz val="14"/>
        <color theme="1"/>
        <rFont val="Times New Roman"/>
        <family val="1"/>
      </rPr>
      <t>2</t>
    </r>
    <r>
      <rPr>
        <sz val="14"/>
        <color theme="1"/>
        <rFont val="Times New Roman"/>
        <family val="1"/>
      </rPr>
      <t xml:space="preserve"> đến dưới 3.000m</t>
    </r>
    <r>
      <rPr>
        <vertAlign val="superscript"/>
        <sz val="14"/>
        <color theme="1"/>
        <rFont val="Times New Roman"/>
        <family val="1"/>
      </rPr>
      <t>2</t>
    </r>
  </si>
  <si>
    <r>
      <t>Diện tích từ 3.000m</t>
    </r>
    <r>
      <rPr>
        <vertAlign val="superscript"/>
        <sz val="14"/>
        <color theme="1"/>
        <rFont val="Times New Roman"/>
        <family val="1"/>
      </rPr>
      <t>2</t>
    </r>
    <r>
      <rPr>
        <sz val="14"/>
        <color theme="1"/>
        <rFont val="Times New Roman"/>
        <family val="1"/>
      </rPr>
      <t xml:space="preserve"> trở lên</t>
    </r>
  </si>
  <si>
    <t>ĐĂNG KÝ, CẤP GIẤY CHỨNG NHẬN QUYỀN SỬ DỤNG ĐẤT, QUYỀN SỞ HỮU NHÀ Ở
 VÀ TÀI SẢN KHÁC GẮN LIỀN VỚI ĐẤT TRÊN ĐỊA BÀN TỈNH TRÀ VINH</t>
  </si>
  <si>
    <t>Cấp mới GCN</t>
  </si>
  <si>
    <t>Không cấp mới GCN</t>
  </si>
  <si>
    <t>Đối với hộ gia đình, cá nhân</t>
  </si>
  <si>
    <t>Đối với tổ chức</t>
  </si>
  <si>
    <t>Đất ở, đất phi nông nghiệp</t>
  </si>
  <si>
    <t>Đất nông nghiệp</t>
  </si>
  <si>
    <r>
      <t>Diện tích từ 3.000m</t>
    </r>
    <r>
      <rPr>
        <vertAlign val="superscript"/>
        <sz val="14"/>
        <color theme="1"/>
        <rFont val="Times New Roman"/>
        <family val="1"/>
      </rPr>
      <t>2</t>
    </r>
    <r>
      <rPr>
        <sz val="14"/>
        <color theme="1"/>
        <rFont val="Times New Roman"/>
        <family val="1"/>
      </rPr>
      <t xml:space="preserve"> đến dưới 10.000m</t>
    </r>
    <r>
      <rPr>
        <vertAlign val="superscript"/>
        <sz val="14"/>
        <color theme="1"/>
        <rFont val="Times New Roman"/>
        <family val="1"/>
      </rPr>
      <t>2</t>
    </r>
  </si>
  <si>
    <t>NGƯỜI SỬ DỤNG ĐẤT NỘP HỒ SƠ THEO HÌNH THỨC TRỰC TIẾP</t>
  </si>
  <si>
    <t>Trường hợp thay đổi thông tin về người được cấp giấy chứng nhận; xác nhận tiếp tục sử dụng đất nông nghiệp; thay đổi nghĩa vụ tài chính; xóa đăng ký cho thuê, cho thuê lại, xóa góp vốn bằng quyền sử dụng đất, quyền sở hữu tài sản gắn liền với đất: 100.000 đồng/hồ sơ.</t>
  </si>
  <si>
    <t>Trường hợp thay đổi thông tin về người được cấp Giấy chứng nhận; xác nhận tiếp tục sử dụng đất nông nghiệp; thay đổi nghĩa vụ tài chính; xóa đăng ký cho thuê, cho thuê lại, xóa góp vốn bằng quyền sử dụng đất, quyền sở hữu tài sản gắn liền với đất: 50.000 đồng/hồ sơ</t>
  </si>
  <si>
    <t>Trường hợp thay đổi thông tin về người được cấp giấy chứng nhận; xác nhận tiếp tục sử dụng đất nông nghiệp; thay đổi nghĩa vụ tài chính; xóa đăng ký cho thuê, cho thuê lại, xóa góp vốn bằng quyền sử dụng đất, quyền sở hữu tài sản gắn liền với đất: 50.000 đồng/hồ sơ.</t>
  </si>
  <si>
    <t>(Ban hành kèm theo Quyết định số:             /2023/QĐ-UBND ngày          /      /2023 của UBND tỉnh Trà Vinh)</t>
  </si>
  <si>
    <t>Trường hợp thay đổi thông tin về người được cấp Giấy chứng nhận; xác nhận tiếp tục sử dụng đất nông nghiệp; thay đổi nghĩa vụ tài chính; xóa đăng ký cho thuê, cho thuê lại, xóa góp vốn bằng quyền sử dụng đất, quyền sở hữu tài sản gắn liền với đất: 60.000 đồng/hồ sơ</t>
  </si>
  <si>
    <t>Trường hợp thay đổi thông tin về người được cấp giấy chứng nhận; xác nhận tiếp tục sử dụng đất nông nghiệp; thay đổi nghĩa vụ tài chính; xóa đăng ký cho thuê, cho thuê lại, xóa góp vốn bằng quyền sử dụng đất, quyền sở hữu tài sản gắn liền với đất: 60.000 đồng/hồ sơ.</t>
  </si>
  <si>
    <t>Trường hợp thay đổi thông tin về người được cấp giấy chứng nhận; xác nhận tiếp tục sử dụng đất nông nghiệp; thay đổi nghĩa vụ tài chính; xóa đăng ký cho thuê, cho thuê lại, xóa góp vốn bằng quyền sử dụng đất, quyền sở hữu tài sản gắn liền với đất: 120.000 đồng/hồ sơ.</t>
  </si>
  <si>
    <t>Đồng loạt</t>
  </si>
  <si>
    <t>Đơn lẻ</t>
  </si>
  <si>
    <t>Ở phường</t>
  </si>
  <si>
    <t>Ở xã, thị trấn</t>
  </si>
  <si>
    <t>ĐĂNG KÝ, CẤP GIẤY CHỨNG NHẬN QUYỀN SỬ DỤNG ĐẤT, QUYỀN SỞ HỮU NHÀ Ở VÀ TÀI SẢN KHÁC GẮN LIỀN VỚI ĐẤT 
TRÊN ĐỊA BÀN TỈNH TRÀ VINH</t>
  </si>
  <si>
    <t>* Ghi chú</t>
  </si>
  <si>
    <t>Đối với đơn giá đăng ký, cấp Giấy chứng nhận lần đầu đồng loạt đối với hộ gia đình, cá nhân:
- Trường hợp có kê khai đăng ký nhưng không thuộc trường hợp phải cấp GCN thì đơn giá được tính bằng 50% đơn giá bảng trên.
- Trường hợp có kê khai đăng ký nhưng người sử dụng đất không có nhu cầu cấp GCN thì đơn giá được tính bằng 90% đơn giá bảng trên.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</si>
</sst>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5" formatCode="&quot;$&quot;#,##0_);\(&quot;$&quot;#,##0\)"/>
    <numFmt numFmtId="42" formatCode="_(&quot;$&quot;* #,##0_);_(&quot;$&quot;* \(#,##0\);_(&quot;$&quot;* &quot;-&quot;_);_(@_)"/>
    <numFmt numFmtId="43" formatCode="_(* #,##0.00_);_(* \(#,##0.00\);_(* &quot;-&quot;??_);_(@_)"/>
    <numFmt numFmtId="164" formatCode="#,##0.0"/>
    <numFmt numFmtId="165" formatCode="_(* #,##0_);_(* \(#,##0\);_(* &quot;-&quot;??_);_(@_)"/>
    <numFmt numFmtId="166" formatCode="#,##0.000_);\(#,##0.000\)"/>
    <numFmt numFmtId="167" formatCode="#,##0\ &quot;F&quot;;\-#,##0\ &quot;F&quot;"/>
    <numFmt numFmtId="168" formatCode="#,##0\ &quot;F&quot;;[Red]\-#,##0\ &quot;F&quot;"/>
    <numFmt numFmtId="169" formatCode="_-* #,##0\ _F_-;\-* #,##0\ _F_-;_-* &quot;-&quot;\ _F_-;_-@_-"/>
    <numFmt numFmtId="170" formatCode="_-* #,##0.00\ &quot;F&quot;_-;\-* #,##0.00\ &quot;F&quot;_-;_-* &quot;-&quot;??\ &quot;F&quot;_-;_-@_-"/>
    <numFmt numFmtId="171" formatCode="_-* #,##0.00\ _F_-;\-* #,##0.00\ _F_-;_-* &quot;-&quot;??\ _F_-;_-@_-"/>
    <numFmt numFmtId="172" formatCode="_-* #,##0_-;\-* #,##0_-;_-* &quot;-&quot;_-;_-@_-"/>
    <numFmt numFmtId="173" formatCode="_-* #,##0.00_-;\-* #,##0.00_-;_-* &quot;-&quot;??_-;_-@_-"/>
    <numFmt numFmtId="174" formatCode="&quot;\&quot;#,##0;[Red]&quot;\&quot;\-#,##0"/>
    <numFmt numFmtId="175" formatCode="&quot;\&quot;#,##0.00;[Red]&quot;\&quot;\-#,##0.00"/>
    <numFmt numFmtId="176" formatCode="\$#,##0\ ;\(\$#,##0\)"/>
    <numFmt numFmtId="177" formatCode="&quot;\&quot;#,##0;[Red]&quot;\&quot;&quot;\&quot;\-#,##0"/>
    <numFmt numFmtId="178" formatCode="&quot;\&quot;#,##0.00;[Red]&quot;\&quot;&quot;\&quot;&quot;\&quot;&quot;\&quot;&quot;\&quot;&quot;\&quot;\-#,##0.00"/>
    <numFmt numFmtId="179" formatCode="_(* #,##0.000_);_(* \(#,##0.000\);_(* &quot;-&quot;??_);_(@_)"/>
    <numFmt numFmtId="180" formatCode="_(* #,##0.0000_);_(* \(#,##0.0000\);_(* &quot;-&quot;??_);_(@_)"/>
    <numFmt numFmtId="181" formatCode="_-&quot;$&quot;* #,##0_-;\-&quot;$&quot;* #,##0_-;_-&quot;$&quot;* &quot;-&quot;_-;_-@_-"/>
    <numFmt numFmtId="182" formatCode="_-&quot;$&quot;* #,##0.00_-;\-&quot;$&quot;* #,##0.00_-;_-&quot;$&quot;* &quot;-&quot;??_-;_-@_-"/>
    <numFmt numFmtId="183" formatCode="#,##0.0_);\(#,##0.0\)"/>
    <numFmt numFmtId="184" formatCode="0.0%;[Red]\(0.0%\)"/>
    <numFmt numFmtId="185" formatCode="0.0%;\(0.0%\)"/>
    <numFmt numFmtId="186" formatCode="_ * #,##0.00_)&quot;£&quot;_ ;_ * \(#,##0.00\)&quot;£&quot;_ ;_ * &quot;-&quot;??_)&quot;£&quot;_ ;_ @_ "/>
    <numFmt numFmtId="187" formatCode="&quot;ß&quot;\t#,##0_);\(&quot;ß&quot;\t#,##0\)"/>
    <numFmt numFmtId="188" formatCode="_(\ß* \t#,##0_);_(\ß* \(\t#,##0\);_(\ß* &quot;-&quot;_);_(@_)"/>
    <numFmt numFmtId="189" formatCode="&quot;ß&quot;\t#,##0_);[Red]\(&quot;ß&quot;\t#,##0\)"/>
    <numFmt numFmtId="190" formatCode="&quot;\&quot;#,##0;[Red]\-&quot;\&quot;#,##0"/>
    <numFmt numFmtId="191" formatCode="&quot;\&quot;#,##0.00;\-&quot;\&quot;#,##0.00"/>
    <numFmt numFmtId="192" formatCode="_(&quot;€&quot;* #,##0_);_(&quot;€&quot;* \(#,##0\);_(&quot;€&quot;* &quot;-&quot;_);_(@_)"/>
    <numFmt numFmtId="193" formatCode="_(* ###,0&quot;.&quot;00_);_(* \(###,0&quot;.&quot;00\);_(* &quot;-&quot;??_);_(@_)"/>
    <numFmt numFmtId="194" formatCode="_-* ###,0&quot;.&quot;00_-;\-* ###,0&quot;.&quot;00_-;_-* &quot;-&quot;??_-;_-@_-"/>
    <numFmt numFmtId="195" formatCode="_-&quot;€&quot;* #,##0_-;\-&quot;€&quot;* #,##0_-;_-&quot;€&quot;* &quot;-&quot;_-;_-@_-"/>
  </numFmts>
  <fonts count="64">
    <font>
      <sz val="11"/>
      <color theme="1"/>
      <name val="Calibri"/>
      <family val="2"/>
      <scheme val="minor"/>
    </font>
    <font>
      <b/>
      <sz val="13"/>
      <color theme="1"/>
      <name val="Times New Roman"/>
      <family val="1"/>
    </font>
    <font>
      <i/>
      <sz val="13"/>
      <color theme="1"/>
      <name val="Times New Roman"/>
      <family val="1"/>
    </font>
    <font>
      <sz val="13"/>
      <color theme="1"/>
      <name val="Times New Roman"/>
      <family val="1"/>
    </font>
    <font>
      <vertAlign val="superscript"/>
      <sz val="13"/>
      <color theme="1"/>
      <name val="Times New Roman"/>
      <family val="1"/>
    </font>
    <font>
      <b/>
      <sz val="14"/>
      <color theme="1"/>
      <name val="Times New Roman"/>
      <family val="1"/>
    </font>
    <font>
      <i/>
      <sz val="12"/>
      <color theme="1"/>
      <name val="Times New Roman"/>
      <family val="1"/>
    </font>
    <font>
      <sz val="11"/>
      <color theme="1"/>
      <name val="Calibri"/>
      <family val="2"/>
      <scheme val="minor"/>
    </font>
    <font>
      <sz val="10"/>
      <color theme="1"/>
      <name val="Arial"/>
      <family val="2"/>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b/>
      <i/>
      <sz val="11"/>
      <color theme="1"/>
      <name val="Times New Roman"/>
      <family val="1"/>
    </font>
    <font>
      <b/>
      <i/>
      <sz val="12"/>
      <color theme="1"/>
      <name val="Times New Roman"/>
      <family val="1"/>
    </font>
    <font>
      <sz val="13"/>
      <color theme="1"/>
      <name val="Arial"/>
      <family val="2"/>
    </font>
    <font>
      <sz val="12"/>
      <name val="Times New Roman"/>
      <family val="1"/>
    </font>
    <font>
      <sz val="10"/>
      <name val=".VnTime"/>
      <family val="2"/>
    </font>
    <font>
      <sz val="10"/>
      <name val="Arial"/>
      <family val="2"/>
    </font>
    <font>
      <sz val="8"/>
      <name val="Arial"/>
      <family val="2"/>
    </font>
    <font>
      <b/>
      <sz val="12"/>
      <name val="Arial"/>
      <family val="2"/>
    </font>
    <font>
      <sz val="10"/>
      <name val="VNI-Times"/>
    </font>
    <font>
      <sz val="12"/>
      <name val="VNI-Times"/>
    </font>
    <font>
      <sz val="12"/>
      <name val="¹ÙÅÁÃ¼"/>
      <family val="1"/>
    </font>
    <font>
      <sz val="12"/>
      <name val="¹UAAA¼"/>
      <family val="3"/>
      <charset val="129"/>
    </font>
    <font>
      <sz val="12"/>
      <name val="±¼¸²Ã¼"/>
      <family val="3"/>
    </font>
    <font>
      <sz val="11"/>
      <name val="µ¸¿ò"/>
      <family val="1"/>
    </font>
    <font>
      <sz val="10"/>
      <name val="Helv"/>
    </font>
    <font>
      <b/>
      <sz val="10"/>
      <name val="Helv"/>
    </font>
    <font>
      <sz val="10"/>
      <color indexed="8"/>
      <name val="Arial"/>
      <family val="2"/>
    </font>
    <font>
      <b/>
      <sz val="12"/>
      <name val="Helv"/>
    </font>
    <font>
      <b/>
      <sz val="18"/>
      <name val="Arial"/>
      <family val="2"/>
    </font>
    <font>
      <sz val="10"/>
      <name val="MS Sans Serif"/>
      <family val="2"/>
    </font>
    <font>
      <b/>
      <sz val="11"/>
      <name val="Helv"/>
    </font>
    <font>
      <b/>
      <sz val="11"/>
      <name val="Arial"/>
      <family val="2"/>
    </font>
    <font>
      <sz val="12"/>
      <name val="Helv"/>
    </font>
    <font>
      <b/>
      <sz val="10"/>
      <name val="MS Sans Serif"/>
      <family val="2"/>
    </font>
    <font>
      <sz val="11"/>
      <name val=".VnTime"/>
      <family val="2"/>
    </font>
    <font>
      <b/>
      <sz val="12"/>
      <name val=".VnTime"/>
      <family val="2"/>
    </font>
    <font>
      <b/>
      <sz val="10"/>
      <name val=".VnTime"/>
      <family val="2"/>
    </font>
    <font>
      <sz val="9"/>
      <name val=".VnTime"/>
      <family val="2"/>
    </font>
    <font>
      <sz val="14"/>
      <name val="뼻뮝"/>
      <family val="3"/>
      <charset val="129"/>
    </font>
    <font>
      <sz val="12"/>
      <name val="바탕체"/>
      <family val="3"/>
    </font>
    <font>
      <sz val="12"/>
      <name val="뼻뮝"/>
      <family val="1"/>
      <charset val="129"/>
    </font>
    <font>
      <sz val="12"/>
      <name val="新細明體"/>
      <charset val="136"/>
    </font>
    <font>
      <sz val="12"/>
      <name val="바탕체"/>
      <family val="1"/>
      <charset val="129"/>
    </font>
    <font>
      <sz val="10"/>
      <name val="굴림체"/>
      <family val="3"/>
      <charset val="129"/>
    </font>
    <font>
      <sz val="13"/>
      <color rgb="FF7030A0"/>
      <name val="Times New Roman"/>
      <family val="1"/>
    </font>
    <font>
      <b/>
      <sz val="13"/>
      <color rgb="FF7030A0"/>
      <name val="Times New Roman"/>
      <family val="1"/>
    </font>
    <font>
      <sz val="11"/>
      <color rgb="FFFF0000"/>
      <name val="Calibri"/>
      <family val="2"/>
      <scheme val="minor"/>
    </font>
    <font>
      <b/>
      <sz val="13"/>
      <color rgb="FFFF0000"/>
      <name val="Times New Roman"/>
      <family val="1"/>
    </font>
    <font>
      <i/>
      <sz val="13"/>
      <color rgb="FFFF0000"/>
      <name val="Times New Roman"/>
      <family val="1"/>
    </font>
    <font>
      <sz val="13"/>
      <color rgb="FFFF0000"/>
      <name val="Times New Roman"/>
      <family val="1"/>
    </font>
    <font>
      <b/>
      <sz val="11"/>
      <color theme="1"/>
      <name val="Calibri"/>
      <family val="2"/>
      <scheme val="minor"/>
    </font>
    <font>
      <sz val="8"/>
      <name val="Calibri"/>
      <family val="2"/>
      <scheme val="minor"/>
    </font>
    <font>
      <sz val="14"/>
      <color theme="1"/>
      <name val="Calibri"/>
      <family val="2"/>
      <scheme val="minor"/>
    </font>
    <font>
      <sz val="14"/>
      <color theme="1"/>
      <name val="Times New Roman"/>
      <family val="1"/>
    </font>
    <font>
      <i/>
      <sz val="14"/>
      <color theme="1"/>
      <name val="Times New Roman"/>
      <family val="1"/>
    </font>
    <font>
      <vertAlign val="superscript"/>
      <sz val="14"/>
      <color theme="1"/>
      <name val="Times New Roman"/>
      <family val="1"/>
    </font>
    <font>
      <b/>
      <i/>
      <sz val="14"/>
      <color theme="1"/>
      <name val="Times New Roman"/>
      <family val="1"/>
    </font>
    <font>
      <sz val="9"/>
      <color indexed="81"/>
      <name val="Tahoma"/>
      <family val="2"/>
    </font>
    <font>
      <b/>
      <sz val="9"/>
      <color indexed="81"/>
      <name val="Tahoma"/>
      <family val="2"/>
    </font>
    <font>
      <i/>
      <sz val="14"/>
      <color rgb="FFFF0000"/>
      <name val="Times New Roman"/>
      <family val="1"/>
    </font>
    <font>
      <b/>
      <i/>
      <sz val="14"/>
      <color rgb="FFFF0000"/>
      <name val="Times New Roman"/>
      <family val="1"/>
    </font>
  </fonts>
  <fills count="12">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gray125">
        <fgColor indexed="1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dotted">
        <color indexed="64"/>
      </top>
      <bottom style="dotted">
        <color indexed="64"/>
      </bottom>
      <diagonal/>
    </border>
    <border>
      <left/>
      <right/>
      <top style="double">
        <color indexed="64"/>
      </top>
      <bottom/>
      <diagonal/>
    </border>
    <border>
      <left style="thin">
        <color indexed="64"/>
      </left>
      <right style="thin">
        <color indexed="64"/>
      </right>
      <top/>
      <bottom/>
      <diagonal/>
    </border>
  </borders>
  <cellStyleXfs count="154">
    <xf numFmtId="0" fontId="0" fillId="0" borderId="0"/>
    <xf numFmtId="0" fontId="16" fillId="0" borderId="0"/>
    <xf numFmtId="195" fontId="22" fillId="0" borderId="0" applyFont="0" applyFill="0" applyBorder="0" applyAlignment="0" applyProtection="0"/>
    <xf numFmtId="0" fontId="18" fillId="0" borderId="0"/>
    <xf numFmtId="42" fontId="21" fillId="0" borderId="0" applyFont="0" applyFill="0" applyBorder="0" applyAlignment="0" applyProtection="0"/>
    <xf numFmtId="181" fontId="22" fillId="0" borderId="0" applyFont="0" applyFill="0" applyBorder="0" applyAlignment="0" applyProtection="0"/>
    <xf numFmtId="195" fontId="22" fillId="0" borderId="0" applyFont="0" applyFill="0" applyBorder="0" applyAlignment="0" applyProtection="0"/>
    <xf numFmtId="173" fontId="22" fillId="0" borderId="0" applyFont="0" applyFill="0" applyBorder="0" applyAlignment="0" applyProtection="0"/>
    <xf numFmtId="194" fontId="22" fillId="0" borderId="0" applyFont="0" applyFill="0" applyBorder="0" applyAlignment="0" applyProtection="0"/>
    <xf numFmtId="171" fontId="21" fillId="0" borderId="0" applyFont="0" applyFill="0" applyBorder="0" applyAlignment="0" applyProtection="0"/>
    <xf numFmtId="193" fontId="21" fillId="0" borderId="0" applyFont="0" applyFill="0" applyBorder="0" applyAlignment="0" applyProtection="0"/>
    <xf numFmtId="172" fontId="22" fillId="0" borderId="0" applyFont="0" applyFill="0" applyBorder="0" applyAlignment="0" applyProtection="0"/>
    <xf numFmtId="42" fontId="21" fillId="0" borderId="0" applyFont="0" applyFill="0" applyBorder="0" applyAlignment="0" applyProtection="0"/>
    <xf numFmtId="192" fontId="21" fillId="0" borderId="0" applyFont="0" applyFill="0" applyBorder="0" applyAlignment="0" applyProtection="0"/>
    <xf numFmtId="171" fontId="21" fillId="0" borderId="0" applyFont="0" applyFill="0" applyBorder="0" applyAlignment="0" applyProtection="0"/>
    <xf numFmtId="193" fontId="21" fillId="0" borderId="0" applyFont="0" applyFill="0" applyBorder="0" applyAlignment="0" applyProtection="0"/>
    <xf numFmtId="173" fontId="22" fillId="0" borderId="0" applyFont="0" applyFill="0" applyBorder="0" applyAlignment="0" applyProtection="0"/>
    <xf numFmtId="194" fontId="22" fillId="0" borderId="0" applyFont="0" applyFill="0" applyBorder="0" applyAlignment="0" applyProtection="0"/>
    <xf numFmtId="169" fontId="21" fillId="0" borderId="0" applyFont="0" applyFill="0" applyBorder="0" applyAlignment="0" applyProtection="0"/>
    <xf numFmtId="192" fontId="21" fillId="0" borderId="0" applyFont="0" applyFill="0" applyBorder="0" applyAlignment="0" applyProtection="0"/>
    <xf numFmtId="172" fontId="22" fillId="0" borderId="0" applyFont="0" applyFill="0" applyBorder="0" applyAlignment="0" applyProtection="0"/>
    <xf numFmtId="173" fontId="22" fillId="0" borderId="0" applyFont="0" applyFill="0" applyBorder="0" applyAlignment="0" applyProtection="0"/>
    <xf numFmtId="169" fontId="21" fillId="0" borderId="0" applyFont="0" applyFill="0" applyBorder="0" applyAlignment="0" applyProtection="0"/>
    <xf numFmtId="171" fontId="21" fillId="0" borderId="0" applyFont="0" applyFill="0" applyBorder="0" applyAlignment="0" applyProtection="0"/>
    <xf numFmtId="193" fontId="21" fillId="0" borderId="0" applyFont="0" applyFill="0" applyBorder="0" applyAlignment="0" applyProtection="0"/>
    <xf numFmtId="172" fontId="22" fillId="0" borderId="0" applyFont="0" applyFill="0" applyBorder="0" applyAlignment="0" applyProtection="0"/>
    <xf numFmtId="181" fontId="22" fillId="0" borderId="0" applyFont="0" applyFill="0" applyBorder="0" applyAlignment="0" applyProtection="0"/>
    <xf numFmtId="195" fontId="22" fillId="0" borderId="0" applyFont="0" applyFill="0" applyBorder="0" applyAlignment="0" applyProtection="0"/>
    <xf numFmtId="194" fontId="22" fillId="0" borderId="0" applyFont="0" applyFill="0" applyBorder="0" applyAlignment="0" applyProtection="0"/>
    <xf numFmtId="192" fontId="21" fillId="0" borderId="0" applyFont="0" applyFill="0" applyBorder="0" applyAlignment="0" applyProtection="0"/>
    <xf numFmtId="172" fontId="22" fillId="0" borderId="0" applyFont="0" applyFill="0" applyBorder="0" applyAlignment="0" applyProtection="0"/>
    <xf numFmtId="169" fontId="21" fillId="0" borderId="0" applyFont="0" applyFill="0" applyBorder="0" applyAlignment="0" applyProtection="0"/>
    <xf numFmtId="171" fontId="21" fillId="0" borderId="0" applyFont="0" applyFill="0" applyBorder="0" applyAlignment="0" applyProtection="0"/>
    <xf numFmtId="193" fontId="21" fillId="0" borderId="0" applyFont="0" applyFill="0" applyBorder="0" applyAlignment="0" applyProtection="0"/>
    <xf numFmtId="181" fontId="22" fillId="0" borderId="0" applyFont="0" applyFill="0" applyBorder="0" applyAlignment="0" applyProtection="0"/>
    <xf numFmtId="195" fontId="22" fillId="0" borderId="0" applyFont="0" applyFill="0" applyBorder="0" applyAlignment="0" applyProtection="0"/>
    <xf numFmtId="173" fontId="22" fillId="0" borderId="0" applyFont="0" applyFill="0" applyBorder="0" applyAlignment="0" applyProtection="0"/>
    <xf numFmtId="194" fontId="22" fillId="0" borderId="0" applyFont="0" applyFill="0" applyBorder="0" applyAlignment="0" applyProtection="0"/>
    <xf numFmtId="9" fontId="23" fillId="0" borderId="0" applyFont="0" applyFill="0" applyBorder="0" applyAlignment="0" applyProtection="0"/>
    <xf numFmtId="187" fontId="18" fillId="0" borderId="0" applyFont="0" applyFill="0" applyBorder="0" applyAlignment="0" applyProtection="0"/>
    <xf numFmtId="0" fontId="24" fillId="0" borderId="0" applyFont="0" applyFill="0" applyBorder="0" applyAlignment="0" applyProtection="0"/>
    <xf numFmtId="187" fontId="18" fillId="0" borderId="0" applyFont="0" applyFill="0" applyBorder="0" applyAlignment="0" applyProtection="0"/>
    <xf numFmtId="188" fontId="18" fillId="0" borderId="0" applyFont="0" applyFill="0" applyBorder="0" applyAlignment="0" applyProtection="0"/>
    <xf numFmtId="0" fontId="24"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0" fontId="24" fillId="0" borderId="0" applyFont="0" applyFill="0" applyBorder="0" applyAlignment="0" applyProtection="0"/>
    <xf numFmtId="189" fontId="18" fillId="0" borderId="0" applyFont="0" applyFill="0" applyBorder="0" applyAlignment="0" applyProtection="0"/>
    <xf numFmtId="179" fontId="18" fillId="0" borderId="0" applyFont="0" applyFill="0" applyBorder="0" applyAlignment="0" applyProtection="0"/>
    <xf numFmtId="0" fontId="24" fillId="0" borderId="0" applyFont="0" applyFill="0" applyBorder="0" applyAlignment="0" applyProtection="0"/>
    <xf numFmtId="179" fontId="18" fillId="0" borderId="0" applyFont="0" applyFill="0" applyBorder="0" applyAlignment="0" applyProtection="0"/>
    <xf numFmtId="181" fontId="22" fillId="0" borderId="0" applyFont="0" applyFill="0" applyBorder="0" applyAlignment="0" applyProtection="0"/>
    <xf numFmtId="0" fontId="24" fillId="0" borderId="0"/>
    <xf numFmtId="0" fontId="25" fillId="0" borderId="0"/>
    <xf numFmtId="0" fontId="24" fillId="0" borderId="0"/>
    <xf numFmtId="0" fontId="26" fillId="0" borderId="0"/>
    <xf numFmtId="0" fontId="18" fillId="0" borderId="0" applyFill="0" applyBorder="0" applyAlignment="0"/>
    <xf numFmtId="183" fontId="27" fillId="0" borderId="0" applyFill="0" applyBorder="0" applyAlignment="0"/>
    <xf numFmtId="180" fontId="27" fillId="0" borderId="0" applyFill="0" applyBorder="0" applyAlignment="0"/>
    <xf numFmtId="184" fontId="27" fillId="0" borderId="0" applyFill="0" applyBorder="0" applyAlignment="0"/>
    <xf numFmtId="186" fontId="18" fillId="0" borderId="0" applyFill="0" applyBorder="0" applyAlignment="0"/>
    <xf numFmtId="182" fontId="27" fillId="0" borderId="0" applyFill="0" applyBorder="0" applyAlignment="0"/>
    <xf numFmtId="185" fontId="27" fillId="0" borderId="0" applyFill="0" applyBorder="0" applyAlignment="0"/>
    <xf numFmtId="183" fontId="27" fillId="0" borderId="0" applyFill="0" applyBorder="0" applyAlignment="0"/>
    <xf numFmtId="0" fontId="28" fillId="0" borderId="0"/>
    <xf numFmtId="170" fontId="21" fillId="0" borderId="0" applyFont="0" applyFill="0" applyBorder="0" applyAlignment="0" applyProtection="0"/>
    <xf numFmtId="43" fontId="16" fillId="0" borderId="0" applyFont="0" applyFill="0" applyBorder="0" applyAlignment="0" applyProtection="0"/>
    <xf numFmtId="182" fontId="27" fillId="0" borderId="0" applyFont="0" applyFill="0" applyBorder="0" applyAlignment="0" applyProtection="0"/>
    <xf numFmtId="3" fontId="18" fillId="0" borderId="0" applyFont="0" applyFill="0" applyBorder="0" applyAlignment="0" applyProtection="0"/>
    <xf numFmtId="183" fontId="27" fillId="0" borderId="0" applyFont="0" applyFill="0" applyBorder="0" applyAlignment="0" applyProtection="0"/>
    <xf numFmtId="176" fontId="18" fillId="0" borderId="0" applyFont="0" applyFill="0" applyBorder="0" applyAlignment="0" applyProtection="0"/>
    <xf numFmtId="0" fontId="18" fillId="0" borderId="0" applyFont="0" applyFill="0" applyBorder="0" applyAlignment="0" applyProtection="0"/>
    <xf numFmtId="14" fontId="29" fillId="0" borderId="0" applyFill="0" applyBorder="0" applyAlignment="0"/>
    <xf numFmtId="182" fontId="27" fillId="0" borderId="0" applyFill="0" applyBorder="0" applyAlignment="0"/>
    <xf numFmtId="183" fontId="27" fillId="0" borderId="0" applyFill="0" applyBorder="0" applyAlignment="0"/>
    <xf numFmtId="182" fontId="27" fillId="0" borderId="0" applyFill="0" applyBorder="0" applyAlignment="0"/>
    <xf numFmtId="185" fontId="27" fillId="0" borderId="0" applyFill="0" applyBorder="0" applyAlignment="0"/>
    <xf numFmtId="183" fontId="27" fillId="0" borderId="0" applyFill="0" applyBorder="0" applyAlignment="0"/>
    <xf numFmtId="2" fontId="18" fillId="0" borderId="0" applyFont="0" applyFill="0" applyBorder="0" applyAlignment="0" applyProtection="0"/>
    <xf numFmtId="38" fontId="19" fillId="9" borderId="0" applyNumberFormat="0" applyBorder="0" applyAlignment="0" applyProtection="0"/>
    <xf numFmtId="0" fontId="30" fillId="0" borderId="0">
      <alignment horizontal="left"/>
    </xf>
    <xf numFmtId="0" fontId="20" fillId="0" borderId="9" applyNumberFormat="0" applyAlignment="0" applyProtection="0">
      <alignment horizontal="left" vertical="center"/>
    </xf>
    <xf numFmtId="0" fontId="20" fillId="0" borderId="7">
      <alignment horizontal="left" vertical="center"/>
    </xf>
    <xf numFmtId="0" fontId="31" fillId="0" borderId="0" applyNumberFormat="0" applyFill="0" applyBorder="0" applyAlignment="0" applyProtection="0"/>
    <xf numFmtId="0" fontId="31"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9" fontId="21" fillId="0" borderId="0" applyFont="0" applyFill="0" applyBorder="0" applyAlignment="0" applyProtection="0"/>
    <xf numFmtId="10" fontId="19" fillId="10" borderId="1" applyNumberFormat="0" applyBorder="0" applyAlignment="0" applyProtection="0"/>
    <xf numFmtId="0" fontId="32" fillId="0" borderId="0"/>
    <xf numFmtId="182" fontId="27" fillId="0" borderId="0" applyFill="0" applyBorder="0" applyAlignment="0"/>
    <xf numFmtId="183" fontId="27" fillId="0" borderId="0" applyFill="0" applyBorder="0" applyAlignment="0"/>
    <xf numFmtId="182" fontId="27" fillId="0" borderId="0" applyFill="0" applyBorder="0" applyAlignment="0"/>
    <xf numFmtId="185" fontId="27" fillId="0" borderId="0" applyFill="0" applyBorder="0" applyAlignment="0"/>
    <xf numFmtId="183" fontId="27" fillId="0" borderId="0" applyFill="0" applyBorder="0" applyAlignment="0"/>
    <xf numFmtId="172" fontId="18" fillId="0" borderId="0" applyFont="0" applyFill="0" applyBorder="0" applyAlignment="0" applyProtection="0"/>
    <xf numFmtId="173" fontId="18" fillId="0" borderId="0" applyFont="0" applyFill="0" applyBorder="0" applyAlignment="0" applyProtection="0"/>
    <xf numFmtId="0" fontId="33" fillId="0" borderId="10"/>
    <xf numFmtId="190" fontId="18" fillId="0" borderId="0" applyFont="0" applyFill="0" applyBorder="0" applyAlignment="0" applyProtection="0"/>
    <xf numFmtId="191" fontId="18" fillId="0" borderId="0" applyFont="0" applyFill="0" applyBorder="0" applyAlignment="0" applyProtection="0"/>
    <xf numFmtId="165" fontId="18" fillId="0" borderId="0"/>
    <xf numFmtId="0" fontId="34" fillId="0" borderId="0" applyNumberFormat="0" applyFill="0" applyBorder="0" applyAlignment="0" applyProtection="0"/>
    <xf numFmtId="0" fontId="34" fillId="0" borderId="0" applyNumberFormat="0" applyFill="0" applyBorder="0" applyAlignment="0" applyProtection="0"/>
    <xf numFmtId="186" fontId="18" fillId="0" borderId="0" applyFont="0" applyFill="0" applyBorder="0" applyAlignment="0" applyProtection="0"/>
    <xf numFmtId="166" fontId="18" fillId="0" borderId="0" applyFont="0" applyFill="0" applyBorder="0" applyAlignment="0" applyProtection="0"/>
    <xf numFmtId="10" fontId="18" fillId="0" borderId="0" applyFont="0" applyFill="0" applyBorder="0" applyAlignment="0" applyProtection="0"/>
    <xf numFmtId="9" fontId="32" fillId="0" borderId="11" applyNumberFormat="0" applyBorder="0"/>
    <xf numFmtId="182" fontId="27" fillId="0" borderId="0" applyFill="0" applyBorder="0" applyAlignment="0"/>
    <xf numFmtId="183" fontId="27" fillId="0" borderId="0" applyFill="0" applyBorder="0" applyAlignment="0"/>
    <xf numFmtId="182" fontId="27" fillId="0" borderId="0" applyFill="0" applyBorder="0" applyAlignment="0"/>
    <xf numFmtId="185" fontId="27" fillId="0" borderId="0" applyFill="0" applyBorder="0" applyAlignment="0"/>
    <xf numFmtId="183" fontId="27" fillId="0" borderId="0" applyFill="0" applyBorder="0" applyAlignment="0"/>
    <xf numFmtId="0" fontId="35" fillId="0" borderId="0"/>
    <xf numFmtId="0" fontId="32" fillId="0" borderId="0" applyNumberFormat="0" applyFont="0" applyFill="0" applyBorder="0" applyAlignment="0" applyProtection="0">
      <alignment horizontal="left"/>
    </xf>
    <xf numFmtId="0" fontId="36" fillId="0" borderId="10">
      <alignment horizontal="center"/>
    </xf>
    <xf numFmtId="169" fontId="21" fillId="0" borderId="0" applyFont="0" applyFill="0" applyBorder="0" applyAlignment="0" applyProtection="0"/>
    <xf numFmtId="0" fontId="37" fillId="0" borderId="12">
      <alignment horizontal="center"/>
      <protection locked="0"/>
    </xf>
    <xf numFmtId="42"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42" fontId="21" fillId="0" borderId="0" applyFont="0" applyFill="0" applyBorder="0" applyAlignment="0" applyProtection="0"/>
    <xf numFmtId="192" fontId="21" fillId="0" borderId="0" applyFont="0" applyFill="0" applyBorder="0" applyAlignment="0" applyProtection="0"/>
    <xf numFmtId="0" fontId="33" fillId="0" borderId="0"/>
    <xf numFmtId="49" fontId="29" fillId="0" borderId="0" applyFill="0" applyBorder="0" applyAlignment="0"/>
    <xf numFmtId="167" fontId="18" fillId="0" borderId="0" applyFill="0" applyBorder="0" applyAlignment="0"/>
    <xf numFmtId="168" fontId="18" fillId="0" borderId="0" applyFill="0" applyBorder="0" applyAlignment="0"/>
    <xf numFmtId="0" fontId="34" fillId="0" borderId="0" applyNumberFormat="0" applyFill="0" applyBorder="0" applyAlignment="0" applyProtection="0"/>
    <xf numFmtId="0" fontId="18" fillId="0" borderId="13" applyNumberFormat="0" applyFont="0" applyFill="0" applyAlignment="0" applyProtection="0"/>
    <xf numFmtId="0" fontId="18" fillId="0" borderId="13" applyNumberFormat="0" applyFont="0" applyFill="0" applyAlignment="0" applyProtection="0"/>
    <xf numFmtId="0" fontId="38" fillId="11" borderId="1">
      <alignment horizontal="left" vertical="center"/>
    </xf>
    <xf numFmtId="5" fontId="39" fillId="0" borderId="4">
      <alignment horizontal="left" vertical="top"/>
    </xf>
    <xf numFmtId="5" fontId="17" fillId="0" borderId="14">
      <alignment horizontal="left" vertical="top"/>
    </xf>
    <xf numFmtId="0" fontId="40" fillId="0" borderId="14">
      <alignment horizontal="left" vertical="center"/>
    </xf>
    <xf numFmtId="40" fontId="41" fillId="0" borderId="0" applyFont="0" applyFill="0" applyBorder="0" applyAlignment="0" applyProtection="0"/>
    <xf numFmtId="38"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9" fontId="42" fillId="0" borderId="0" applyFont="0" applyFill="0" applyBorder="0" applyAlignment="0" applyProtection="0"/>
    <xf numFmtId="0" fontId="43" fillId="0" borderId="0"/>
    <xf numFmtId="177" fontId="18" fillId="0" borderId="0" applyFont="0" applyFill="0" applyBorder="0" applyAlignment="0" applyProtection="0"/>
    <xf numFmtId="178" fontId="18"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0" fontId="46" fillId="0" borderId="0"/>
    <xf numFmtId="0" fontId="44" fillId="0" borderId="0"/>
    <xf numFmtId="172" fontId="44" fillId="0" borderId="0" applyFont="0" applyFill="0" applyBorder="0" applyAlignment="0" applyProtection="0"/>
    <xf numFmtId="173" fontId="44" fillId="0" borderId="0" applyFont="0" applyFill="0" applyBorder="0" applyAlignment="0" applyProtection="0"/>
    <xf numFmtId="181" fontId="44" fillId="0" borderId="0" applyFont="0" applyFill="0" applyBorder="0" applyAlignment="0" applyProtection="0"/>
    <xf numFmtId="182" fontId="44" fillId="0" borderId="0" applyFont="0" applyFill="0" applyBorder="0" applyAlignment="0" applyProtection="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9" fontId="7" fillId="0" borderId="0" applyFont="0" applyFill="0" applyBorder="0" applyAlignment="0" applyProtection="0"/>
  </cellStyleXfs>
  <cellXfs count="186">
    <xf numFmtId="0" fontId="0" fillId="0" borderId="0" xfId="0"/>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1" fillId="0" borderId="1" xfId="0" applyFont="1" applyBorder="1" applyAlignment="1">
      <alignment horizontal="center" vertical="center"/>
    </xf>
    <xf numFmtId="3" fontId="3" fillId="0" borderId="1" xfId="0" applyNumberFormat="1" applyFont="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9" fontId="3" fillId="2" borderId="1" xfId="0" applyNumberFormat="1" applyFont="1" applyFill="1" applyBorder="1" applyAlignment="1">
      <alignment horizontal="center" vertical="center"/>
    </xf>
    <xf numFmtId="3" fontId="1" fillId="2" borderId="1" xfId="0" applyNumberFormat="1" applyFont="1" applyFill="1" applyBorder="1" applyAlignment="1">
      <alignment vertical="center"/>
    </xf>
    <xf numFmtId="3" fontId="3" fillId="0" borderId="1" xfId="0" applyNumberFormat="1" applyFont="1" applyBorder="1" applyAlignment="1">
      <alignment horizontal="right" vertical="center"/>
    </xf>
    <xf numFmtId="9" fontId="3" fillId="2" borderId="1" xfId="0" applyNumberFormat="1" applyFont="1" applyFill="1" applyBorder="1" applyAlignment="1">
      <alignment vertical="center"/>
    </xf>
    <xf numFmtId="3" fontId="1" fillId="0" borderId="1" xfId="0" applyNumberFormat="1" applyFont="1" applyBorder="1" applyAlignment="1">
      <alignment horizontal="center" vertical="center" wrapText="1"/>
    </xf>
    <xf numFmtId="3" fontId="3" fillId="0" borderId="0" xfId="0" applyNumberFormat="1" applyFont="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3" fontId="1" fillId="0" borderId="0" xfId="0" applyNumberFormat="1" applyFont="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3" fontId="1" fillId="3" borderId="1" xfId="0" applyNumberFormat="1" applyFont="1" applyFill="1" applyBorder="1" applyAlignment="1">
      <alignment vertical="center"/>
    </xf>
    <xf numFmtId="0" fontId="1" fillId="4" borderId="1" xfId="0" applyFont="1" applyFill="1" applyBorder="1" applyAlignment="1">
      <alignment vertical="center" wrapText="1"/>
    </xf>
    <xf numFmtId="0" fontId="2" fillId="4" borderId="1" xfId="0" applyFont="1" applyFill="1" applyBorder="1" applyAlignment="1">
      <alignment vertical="center" wrapText="1"/>
    </xf>
    <xf numFmtId="3" fontId="3" fillId="4" borderId="1" xfId="0" applyNumberFormat="1" applyFont="1" applyFill="1" applyBorder="1" applyAlignment="1">
      <alignment horizontal="right" vertical="center"/>
    </xf>
    <xf numFmtId="3" fontId="1" fillId="4" borderId="1" xfId="0" applyNumberFormat="1" applyFont="1" applyFill="1" applyBorder="1" applyAlignment="1">
      <alignment vertical="center"/>
    </xf>
    <xf numFmtId="0" fontId="1" fillId="4" borderId="1" xfId="0" applyFont="1" applyFill="1" applyBorder="1" applyAlignment="1">
      <alignment horizontal="center" vertical="center" wrapText="1"/>
    </xf>
    <xf numFmtId="9" fontId="3" fillId="4" borderId="1" xfId="0" applyNumberFormat="1" applyFont="1" applyFill="1" applyBorder="1" applyAlignment="1">
      <alignment vertical="center"/>
    </xf>
    <xf numFmtId="0" fontId="3" fillId="4" borderId="1" xfId="0" applyFont="1" applyFill="1" applyBorder="1" applyAlignment="1">
      <alignment vertical="center"/>
    </xf>
    <xf numFmtId="3" fontId="3" fillId="4" borderId="1" xfId="0" applyNumberFormat="1" applyFont="1" applyFill="1" applyBorder="1" applyAlignment="1">
      <alignment vertical="center"/>
    </xf>
    <xf numFmtId="9"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2" fillId="4" borderId="1" xfId="0" applyNumberFormat="1" applyFont="1" applyFill="1" applyBorder="1" applyAlignment="1">
      <alignment vertical="center" wrapText="1"/>
    </xf>
    <xf numFmtId="3" fontId="2" fillId="4" borderId="1" xfId="0" applyNumberFormat="1" applyFont="1" applyFill="1" applyBorder="1" applyAlignment="1">
      <alignment vertical="center"/>
    </xf>
    <xf numFmtId="0" fontId="2" fillId="5" borderId="1" xfId="0" applyFont="1" applyFill="1" applyBorder="1" applyAlignment="1">
      <alignment horizontal="center" vertical="center"/>
    </xf>
    <xf numFmtId="0" fontId="2" fillId="5" borderId="1" xfId="0" applyFont="1" applyFill="1" applyBorder="1" applyAlignment="1">
      <alignment vertical="center" wrapText="1"/>
    </xf>
    <xf numFmtId="3" fontId="2" fillId="5" borderId="1" xfId="0" applyNumberFormat="1" applyFont="1" applyFill="1" applyBorder="1" applyAlignment="1">
      <alignment vertical="center" wrapText="1"/>
    </xf>
    <xf numFmtId="3" fontId="2" fillId="5" borderId="1" xfId="0" applyNumberFormat="1" applyFont="1" applyFill="1" applyBorder="1" applyAlignment="1">
      <alignment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wrapText="1"/>
    </xf>
    <xf numFmtId="3" fontId="1" fillId="6" borderId="1" xfId="0" applyNumberFormat="1" applyFont="1" applyFill="1" applyBorder="1" applyAlignment="1">
      <alignment vertical="center"/>
    </xf>
    <xf numFmtId="3" fontId="1" fillId="6" borderId="1" xfId="0" applyNumberFormat="1" applyFont="1" applyFill="1" applyBorder="1" applyAlignment="1">
      <alignment vertical="center" wrapText="1"/>
    </xf>
    <xf numFmtId="0" fontId="8" fillId="0" borderId="0" xfId="0" applyFont="1"/>
    <xf numFmtId="3" fontId="9" fillId="0" borderId="0" xfId="0" applyNumberFormat="1" applyFont="1" applyAlignment="1">
      <alignment horizontal="center"/>
    </xf>
    <xf numFmtId="3" fontId="9" fillId="0" borderId="0" xfId="0" applyNumberFormat="1" applyFont="1" applyAlignment="1">
      <alignment horizontal="center" vertical="center"/>
    </xf>
    <xf numFmtId="3" fontId="10" fillId="0" borderId="0" xfId="0" applyNumberFormat="1" applyFont="1" applyAlignment="1">
      <alignment horizontal="center" vertical="center"/>
    </xf>
    <xf numFmtId="3" fontId="8" fillId="0" borderId="0" xfId="0" applyNumberFormat="1" applyFont="1"/>
    <xf numFmtId="0" fontId="10" fillId="0" borderId="0" xfId="0" quotePrefix="1" applyFont="1" applyAlignment="1">
      <alignment horizontal="left" vertical="center"/>
    </xf>
    <xf numFmtId="3" fontId="6" fillId="0" borderId="0" xfId="0" applyNumberFormat="1" applyFont="1" applyAlignment="1">
      <alignment horizontal="center"/>
    </xf>
    <xf numFmtId="3" fontId="11" fillId="0" borderId="1" xfId="0" applyNumberFormat="1" applyFont="1" applyBorder="1" applyAlignment="1">
      <alignment horizontal="center" vertical="center" wrapText="1"/>
    </xf>
    <xf numFmtId="3" fontId="9" fillId="7" borderId="6" xfId="0" applyNumberFormat="1" applyFont="1" applyFill="1" applyBorder="1" applyAlignment="1">
      <alignment horizontal="center" vertical="center"/>
    </xf>
    <xf numFmtId="3" fontId="12" fillId="7" borderId="6" xfId="0" applyNumberFormat="1" applyFont="1" applyFill="1" applyBorder="1" applyAlignment="1">
      <alignment vertical="center" wrapText="1"/>
    </xf>
    <xf numFmtId="3" fontId="12" fillId="7" borderId="1" xfId="0" applyNumberFormat="1" applyFont="1" applyFill="1" applyBorder="1" applyAlignment="1">
      <alignment horizontal="center" vertical="center" wrapText="1"/>
    </xf>
    <xf numFmtId="3" fontId="12" fillId="7" borderId="1" xfId="0" applyNumberFormat="1" applyFont="1" applyFill="1" applyBorder="1" applyAlignment="1">
      <alignment horizontal="right" vertical="center"/>
    </xf>
    <xf numFmtId="0" fontId="11" fillId="7" borderId="1" xfId="0" applyFont="1" applyFill="1" applyBorder="1"/>
    <xf numFmtId="0" fontId="11" fillId="8" borderId="0" xfId="0" applyFont="1" applyFill="1"/>
    <xf numFmtId="3" fontId="13" fillId="8" borderId="6" xfId="0" quotePrefix="1" applyNumberFormat="1" applyFont="1" applyFill="1" applyBorder="1" applyAlignment="1">
      <alignment horizontal="center" vertical="center"/>
    </xf>
    <xf numFmtId="3" fontId="6" fillId="8" borderId="6" xfId="0" applyNumberFormat="1" applyFont="1" applyFill="1" applyBorder="1" applyAlignment="1">
      <alignment vertical="center" wrapText="1"/>
    </xf>
    <xf numFmtId="3" fontId="6" fillId="8" borderId="1" xfId="0" applyNumberFormat="1" applyFont="1" applyFill="1" applyBorder="1" applyAlignment="1">
      <alignment horizontal="center" vertical="center" wrapText="1"/>
    </xf>
    <xf numFmtId="3" fontId="6" fillId="8" borderId="1" xfId="0" applyNumberFormat="1" applyFont="1" applyFill="1" applyBorder="1" applyAlignment="1">
      <alignment horizontal="right" vertical="center"/>
    </xf>
    <xf numFmtId="0" fontId="14" fillId="8" borderId="1" xfId="0" applyFont="1" applyFill="1" applyBorder="1"/>
    <xf numFmtId="0" fontId="14" fillId="8" borderId="0" xfId="0" applyFont="1" applyFill="1"/>
    <xf numFmtId="3" fontId="9" fillId="8" borderId="6" xfId="0" applyNumberFormat="1" applyFont="1" applyFill="1" applyBorder="1" applyAlignment="1">
      <alignment horizontal="center" vertical="center"/>
    </xf>
    <xf numFmtId="3" fontId="12" fillId="8" borderId="6" xfId="0" applyNumberFormat="1" applyFont="1" applyFill="1" applyBorder="1" applyAlignment="1">
      <alignment vertical="center" wrapText="1"/>
    </xf>
    <xf numFmtId="3" fontId="12" fillId="8" borderId="1" xfId="0" applyNumberFormat="1" applyFont="1" applyFill="1" applyBorder="1" applyAlignment="1">
      <alignment horizontal="center" vertical="center" wrapText="1"/>
    </xf>
    <xf numFmtId="3" fontId="12" fillId="8" borderId="1" xfId="0" applyNumberFormat="1" applyFont="1" applyFill="1" applyBorder="1" applyAlignment="1">
      <alignment horizontal="right" vertical="center"/>
    </xf>
    <xf numFmtId="3" fontId="12" fillId="8" borderId="1" xfId="0" applyNumberFormat="1" applyFont="1" applyFill="1" applyBorder="1"/>
    <xf numFmtId="3" fontId="12" fillId="0" borderId="1" xfId="0" applyNumberFormat="1" applyFont="1" applyBorder="1" applyAlignment="1">
      <alignment horizontal="right" vertical="center"/>
    </xf>
    <xf numFmtId="0" fontId="12" fillId="8" borderId="1" xfId="0" applyFont="1" applyFill="1" applyBorder="1"/>
    <xf numFmtId="0" fontId="12" fillId="8" borderId="0" xfId="0" applyFont="1" applyFill="1"/>
    <xf numFmtId="3" fontId="11" fillId="7" borderId="6" xfId="0" applyNumberFormat="1" applyFont="1" applyFill="1" applyBorder="1" applyAlignment="1">
      <alignment horizontal="center" vertical="center"/>
    </xf>
    <xf numFmtId="0" fontId="7" fillId="7" borderId="1" xfId="0" applyFont="1" applyFill="1" applyBorder="1"/>
    <xf numFmtId="3" fontId="7" fillId="7" borderId="1" xfId="0" applyNumberFormat="1" applyFont="1" applyFill="1" applyBorder="1"/>
    <xf numFmtId="0" fontId="7" fillId="0" borderId="0" xfId="0" applyFont="1"/>
    <xf numFmtId="3" fontId="6" fillId="8" borderId="6" xfId="0" applyNumberFormat="1" applyFont="1" applyFill="1" applyBorder="1" applyAlignment="1">
      <alignment horizontal="center" vertical="center"/>
    </xf>
    <xf numFmtId="3" fontId="6" fillId="8" borderId="1" xfId="0" applyNumberFormat="1" applyFont="1" applyFill="1" applyBorder="1" applyAlignment="1">
      <alignment horizontal="left" vertical="center"/>
    </xf>
    <xf numFmtId="0" fontId="7" fillId="0" borderId="1" xfId="0" applyFont="1" applyBorder="1"/>
    <xf numFmtId="164" fontId="6" fillId="8" borderId="1" xfId="0" quotePrefix="1" applyNumberFormat="1" applyFont="1" applyFill="1" applyBorder="1" applyAlignment="1">
      <alignment horizontal="center" vertical="center"/>
    </xf>
    <xf numFmtId="3" fontId="6" fillId="8" borderId="1" xfId="0" applyNumberFormat="1" applyFont="1" applyFill="1" applyBorder="1" applyAlignment="1">
      <alignment horizontal="left" vertical="center" wrapText="1"/>
    </xf>
    <xf numFmtId="3" fontId="6" fillId="0" borderId="1" xfId="0" applyNumberFormat="1" applyFont="1" applyBorder="1" applyAlignment="1">
      <alignment horizontal="right" vertical="center"/>
    </xf>
    <xf numFmtId="164" fontId="6" fillId="0" borderId="1" xfId="0" quotePrefix="1" applyNumberFormat="1" applyFont="1" applyBorder="1" applyAlignment="1">
      <alignment horizontal="center" vertical="center"/>
    </xf>
    <xf numFmtId="3" fontId="6" fillId="0" borderId="1" xfId="0" applyNumberFormat="1" applyFont="1" applyBorder="1" applyAlignment="1">
      <alignment horizontal="left" vertical="center" wrapText="1"/>
    </xf>
    <xf numFmtId="3" fontId="7" fillId="0" borderId="0" xfId="0" applyNumberFormat="1" applyFont="1"/>
    <xf numFmtId="0" fontId="15" fillId="0" borderId="0" xfId="0" applyFont="1"/>
    <xf numFmtId="0" fontId="3" fillId="0" borderId="0" xfId="0" applyFont="1"/>
    <xf numFmtId="3" fontId="15" fillId="0" borderId="0" xfId="0" applyNumberFormat="1" applyFont="1"/>
    <xf numFmtId="0" fontId="3" fillId="0" borderId="0" xfId="0" quotePrefix="1" applyFont="1"/>
    <xf numFmtId="0" fontId="1" fillId="0" borderId="0" xfId="0" quotePrefix="1" applyFont="1"/>
    <xf numFmtId="3" fontId="12" fillId="7" borderId="6" xfId="0" applyNumberFormat="1" applyFont="1" applyFill="1" applyBorder="1" applyAlignment="1">
      <alignment horizontal="left" wrapText="1"/>
    </xf>
    <xf numFmtId="3" fontId="12" fillId="7" borderId="1" xfId="0" applyNumberFormat="1"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8" fillId="0" borderId="1" xfId="0" applyFont="1" applyBorder="1" applyAlignment="1">
      <alignment horizontal="center" vertical="center"/>
    </xf>
    <xf numFmtId="0" fontId="48" fillId="0" borderId="1" xfId="0" applyFont="1" applyBorder="1" applyAlignment="1">
      <alignment vertical="center" wrapText="1"/>
    </xf>
    <xf numFmtId="3" fontId="48" fillId="0" borderId="1" xfId="0" applyNumberFormat="1" applyFont="1" applyBorder="1" applyAlignment="1">
      <alignment vertical="center" wrapText="1"/>
    </xf>
    <xf numFmtId="0" fontId="47" fillId="0" borderId="0" xfId="0" applyFont="1" applyAlignment="1">
      <alignment vertical="center"/>
    </xf>
    <xf numFmtId="3" fontId="48" fillId="0" borderId="1" xfId="0" applyNumberFormat="1" applyFont="1" applyBorder="1" applyAlignment="1">
      <alignment vertical="center"/>
    </xf>
    <xf numFmtId="0" fontId="49" fillId="0" borderId="0" xfId="0" applyFont="1" applyAlignment="1">
      <alignment vertical="center"/>
    </xf>
    <xf numFmtId="3" fontId="51" fillId="5" borderId="1" xfId="0" applyNumberFormat="1" applyFont="1" applyFill="1" applyBorder="1" applyAlignment="1">
      <alignment vertical="center" wrapText="1"/>
    </xf>
    <xf numFmtId="3" fontId="52" fillId="0" borderId="1" xfId="0" applyNumberFormat="1" applyFont="1" applyBorder="1" applyAlignment="1">
      <alignment horizontal="right" vertical="center"/>
    </xf>
    <xf numFmtId="3" fontId="51" fillId="5" borderId="1" xfId="0" applyNumberFormat="1" applyFont="1" applyFill="1" applyBorder="1" applyAlignment="1">
      <alignment vertical="center"/>
    </xf>
    <xf numFmtId="3" fontId="52" fillId="0" borderId="1" xfId="0" applyNumberFormat="1" applyFont="1" applyBorder="1" applyAlignment="1">
      <alignment vertical="center"/>
    </xf>
    <xf numFmtId="0" fontId="52" fillId="0" borderId="0" xfId="0" applyFont="1" applyAlignment="1">
      <alignment vertical="center"/>
    </xf>
    <xf numFmtId="0" fontId="50" fillId="0" borderId="1" xfId="0" applyFont="1" applyBorder="1" applyAlignment="1">
      <alignment horizontal="center" vertical="center" wrapText="1"/>
    </xf>
    <xf numFmtId="0" fontId="5" fillId="0" borderId="0" xfId="0" applyFont="1" applyAlignment="1">
      <alignment vertical="center"/>
    </xf>
    <xf numFmtId="0" fontId="53" fillId="0" borderId="0" xfId="0" applyFont="1" applyAlignment="1">
      <alignment vertical="center"/>
    </xf>
    <xf numFmtId="9" fontId="0" fillId="0" borderId="0" xfId="0" applyNumberFormat="1" applyAlignment="1">
      <alignment vertical="center"/>
    </xf>
    <xf numFmtId="3" fontId="0" fillId="0" borderId="0" xfId="0" applyNumberFormat="1" applyAlignment="1">
      <alignment vertical="center"/>
    </xf>
    <xf numFmtId="3" fontId="53" fillId="0" borderId="0" xfId="0" applyNumberFormat="1" applyFont="1" applyAlignment="1">
      <alignment vertical="center"/>
    </xf>
    <xf numFmtId="3" fontId="3" fillId="0" borderId="0" xfId="0" applyNumberFormat="1" applyFont="1" applyAlignment="1">
      <alignment horizontal="right" vertical="center"/>
    </xf>
    <xf numFmtId="0" fontId="5" fillId="0" borderId="0" xfId="0" applyFont="1" applyAlignment="1">
      <alignment horizontal="center" vertical="center"/>
    </xf>
    <xf numFmtId="0" fontId="55" fillId="0" borderId="0" xfId="0" applyFont="1" applyAlignment="1">
      <alignment vertical="center"/>
    </xf>
    <xf numFmtId="0" fontId="56" fillId="0" borderId="0" xfId="0" applyFont="1" applyAlignment="1">
      <alignment vertical="center"/>
    </xf>
    <xf numFmtId="0" fontId="57"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1" xfId="0" applyFont="1" applyBorder="1" applyAlignment="1">
      <alignment horizontal="center" vertical="center" wrapText="1"/>
    </xf>
    <xf numFmtId="3" fontId="5" fillId="0" borderId="14"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3" fontId="5" fillId="0" borderId="1" xfId="0" applyNumberFormat="1" applyFont="1" applyBorder="1" applyAlignment="1">
      <alignment vertical="center" wrapText="1"/>
    </xf>
    <xf numFmtId="3" fontId="57" fillId="0" borderId="1" xfId="0" applyNumberFormat="1" applyFont="1" applyBorder="1" applyAlignment="1">
      <alignment vertical="center" wrapText="1"/>
    </xf>
    <xf numFmtId="0" fontId="56" fillId="0" borderId="1" xfId="0" applyFont="1" applyBorder="1" applyAlignment="1">
      <alignment vertical="center" wrapText="1"/>
    </xf>
    <xf numFmtId="3" fontId="56" fillId="0" borderId="1" xfId="0" applyNumberFormat="1" applyFont="1" applyBorder="1" applyAlignment="1">
      <alignment horizontal="right" vertical="center"/>
    </xf>
    <xf numFmtId="3" fontId="56" fillId="0" borderId="1" xfId="0" applyNumberFormat="1" applyFont="1" applyBorder="1" applyAlignment="1">
      <alignment vertical="center"/>
    </xf>
    <xf numFmtId="3" fontId="57" fillId="0" borderId="1" xfId="0" applyNumberFormat="1" applyFont="1" applyBorder="1" applyAlignment="1">
      <alignment vertical="center"/>
    </xf>
    <xf numFmtId="3" fontId="5" fillId="0" borderId="1" xfId="0" applyNumberFormat="1" applyFont="1" applyBorder="1" applyAlignment="1">
      <alignment vertical="center"/>
    </xf>
    <xf numFmtId="3" fontId="56" fillId="0" borderId="1" xfId="0" applyNumberFormat="1" applyFont="1" applyBorder="1" applyAlignment="1">
      <alignment horizontal="right" vertical="center" wrapText="1"/>
    </xf>
    <xf numFmtId="0" fontId="55" fillId="0" borderId="1" xfId="0" applyFont="1" applyBorder="1" applyAlignment="1">
      <alignment vertical="center"/>
    </xf>
    <xf numFmtId="0" fontId="56" fillId="0" borderId="1" xfId="0" applyFont="1" applyBorder="1" applyAlignment="1">
      <alignment vertical="center"/>
    </xf>
    <xf numFmtId="0" fontId="56" fillId="0" borderId="1" xfId="0" applyFont="1" applyBorder="1" applyAlignment="1">
      <alignment horizontal="left" vertical="top" wrapText="1"/>
    </xf>
    <xf numFmtId="0" fontId="59" fillId="0" borderId="1" xfId="0" applyFont="1" applyBorder="1" applyAlignment="1">
      <alignment horizontal="center" vertical="center"/>
    </xf>
    <xf numFmtId="0" fontId="59" fillId="0" borderId="1" xfId="0" applyFont="1" applyBorder="1" applyAlignment="1">
      <alignment vertical="center" wrapText="1"/>
    </xf>
    <xf numFmtId="3" fontId="59" fillId="0" borderId="1" xfId="0" applyNumberFormat="1" applyFont="1" applyBorder="1" applyAlignment="1">
      <alignment vertical="center"/>
    </xf>
    <xf numFmtId="0" fontId="56" fillId="0" borderId="1" xfId="0" applyFont="1" applyBorder="1" applyAlignment="1">
      <alignment horizontal="center" vertical="center"/>
    </xf>
    <xf numFmtId="9" fontId="3" fillId="0" borderId="0" xfId="0" applyNumberFormat="1" applyFont="1" applyAlignment="1">
      <alignment vertical="center"/>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3" fontId="62" fillId="0" borderId="1" xfId="0" applyNumberFormat="1" applyFont="1" applyBorder="1" applyAlignment="1">
      <alignment vertical="center"/>
    </xf>
    <xf numFmtId="3" fontId="63" fillId="0" borderId="1" xfId="0" applyNumberFormat="1" applyFont="1" applyBorder="1" applyAlignment="1">
      <alignment vertical="center"/>
    </xf>
    <xf numFmtId="0" fontId="5" fillId="0" borderId="14" xfId="0" applyFont="1" applyBorder="1" applyAlignment="1">
      <alignment horizontal="center" vertical="center" wrapText="1"/>
    </xf>
    <xf numFmtId="3" fontId="56" fillId="0" borderId="1" xfId="0" applyNumberFormat="1" applyFont="1" applyBorder="1" applyAlignment="1">
      <alignment vertical="center" wrapText="1"/>
    </xf>
    <xf numFmtId="9" fontId="3" fillId="0" borderId="0" xfId="153" applyFont="1" applyAlignment="1">
      <alignment vertical="center"/>
    </xf>
    <xf numFmtId="10" fontId="3" fillId="0" borderId="0" xfId="153" applyNumberFormat="1" applyFont="1" applyAlignment="1">
      <alignment vertical="center"/>
    </xf>
    <xf numFmtId="3" fontId="59" fillId="0" borderId="1" xfId="0" applyNumberFormat="1"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xf>
    <xf numFmtId="3"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3" fontId="5" fillId="0" borderId="0" xfId="0" applyNumberFormat="1" applyFont="1" applyAlignment="1">
      <alignment horizontal="center" vertical="center" wrapText="1"/>
    </xf>
    <xf numFmtId="0" fontId="10" fillId="0" borderId="0" xfId="0" quotePrefix="1" applyFont="1" applyAlignment="1">
      <alignment horizontal="left" wrapText="1"/>
    </xf>
    <xf numFmtId="3" fontId="10" fillId="0" borderId="0" xfId="0" quotePrefix="1" applyNumberFormat="1" applyFont="1" applyAlignment="1">
      <alignment horizontal="left" vertical="center" wrapText="1"/>
    </xf>
    <xf numFmtId="0" fontId="10" fillId="0" borderId="0" xfId="0" quotePrefix="1" applyFont="1" applyAlignment="1">
      <alignment horizontal="left" vertical="center"/>
    </xf>
    <xf numFmtId="3" fontId="11" fillId="0" borderId="4" xfId="0" applyNumberFormat="1" applyFont="1" applyBorder="1" applyAlignment="1">
      <alignment horizontal="center" vertical="center"/>
    </xf>
    <xf numFmtId="3" fontId="11" fillId="0" borderId="5" xfId="0" applyNumberFormat="1" applyFont="1" applyBorder="1" applyAlignment="1">
      <alignment horizontal="center" vertical="center"/>
    </xf>
    <xf numFmtId="3" fontId="11" fillId="0" borderId="4"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1" xfId="0" applyFont="1" applyBorder="1" applyAlignment="1">
      <alignment horizontal="center"/>
    </xf>
    <xf numFmtId="3" fontId="1" fillId="0" borderId="6"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7"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3" fontId="5" fillId="0" borderId="4"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6" fillId="0" borderId="0" xfId="0" applyFont="1" applyAlignment="1">
      <alignment horizontal="left" vertical="center" wrapText="1"/>
    </xf>
  </cellXfs>
  <cellStyles count="154">
    <cellStyle name="_x0001_" xfId="2" xr:uid="{00000000-0005-0000-0000-000000000000}"/>
    <cellStyle name="??_kc-elec system check list" xfId="3" xr:uid="{00000000-0005-0000-0000-000001000000}"/>
    <cellStyle name="_KT (2)" xfId="4" xr:uid="{00000000-0005-0000-0000-000002000000}"/>
    <cellStyle name="_KT (2)_1" xfId="5" xr:uid="{00000000-0005-0000-0000-000003000000}"/>
    <cellStyle name="_KT (2)_1_quy luong con lai nam 2004" xfId="6" xr:uid="{00000000-0005-0000-0000-000004000000}"/>
    <cellStyle name="_KT (2)_2" xfId="7" xr:uid="{00000000-0005-0000-0000-000005000000}"/>
    <cellStyle name="_KT (2)_2_quy luong con lai nam 2004" xfId="8" xr:uid="{00000000-0005-0000-0000-000006000000}"/>
    <cellStyle name="_KT (2)_2_TG-TH" xfId="9" xr:uid="{00000000-0005-0000-0000-000007000000}"/>
    <cellStyle name="_KT (2)_2_TG-TH_quy luong con lai nam 2004" xfId="10" xr:uid="{00000000-0005-0000-0000-000008000000}"/>
    <cellStyle name="_KT (2)_3" xfId="11" xr:uid="{00000000-0005-0000-0000-000009000000}"/>
    <cellStyle name="_KT (2)_3_TG-TH" xfId="12" xr:uid="{00000000-0005-0000-0000-00000A000000}"/>
    <cellStyle name="_KT (2)_3_TG-TH_quy luong con lai nam 2004" xfId="13" xr:uid="{00000000-0005-0000-0000-00000B000000}"/>
    <cellStyle name="_KT (2)_4" xfId="14" xr:uid="{00000000-0005-0000-0000-00000C000000}"/>
    <cellStyle name="_KT (2)_4_quy luong con lai nam 2004" xfId="15" xr:uid="{00000000-0005-0000-0000-00000D000000}"/>
    <cellStyle name="_KT (2)_4_TG-TH" xfId="16" xr:uid="{00000000-0005-0000-0000-00000E000000}"/>
    <cellStyle name="_KT (2)_4_TG-TH_quy luong con lai nam 2004" xfId="17" xr:uid="{00000000-0005-0000-0000-00000F000000}"/>
    <cellStyle name="_KT (2)_5" xfId="18" xr:uid="{00000000-0005-0000-0000-000010000000}"/>
    <cellStyle name="_KT (2)_quy luong con lai nam 2004" xfId="19" xr:uid="{00000000-0005-0000-0000-000011000000}"/>
    <cellStyle name="_KT (2)_TG-TH" xfId="20" xr:uid="{00000000-0005-0000-0000-000012000000}"/>
    <cellStyle name="_KT_TG" xfId="21" xr:uid="{00000000-0005-0000-0000-000013000000}"/>
    <cellStyle name="_KT_TG_1" xfId="22" xr:uid="{00000000-0005-0000-0000-000014000000}"/>
    <cellStyle name="_KT_TG_2" xfId="23" xr:uid="{00000000-0005-0000-0000-000015000000}"/>
    <cellStyle name="_KT_TG_2_quy luong con lai nam 2004" xfId="24" xr:uid="{00000000-0005-0000-0000-000016000000}"/>
    <cellStyle name="_KT_TG_3" xfId="25" xr:uid="{00000000-0005-0000-0000-000017000000}"/>
    <cellStyle name="_KT_TG_4" xfId="26" xr:uid="{00000000-0005-0000-0000-000018000000}"/>
    <cellStyle name="_KT_TG_4_quy luong con lai nam 2004" xfId="27" xr:uid="{00000000-0005-0000-0000-000019000000}"/>
    <cellStyle name="_KT_TG_quy luong con lai nam 2004" xfId="28" xr:uid="{00000000-0005-0000-0000-00001A000000}"/>
    <cellStyle name="_quy luong con lai nam 2004" xfId="29" xr:uid="{00000000-0005-0000-0000-00001B000000}"/>
    <cellStyle name="_TG-TH" xfId="30" xr:uid="{00000000-0005-0000-0000-00001C000000}"/>
    <cellStyle name="_TG-TH_1" xfId="31" xr:uid="{00000000-0005-0000-0000-00001D000000}"/>
    <cellStyle name="_TG-TH_2" xfId="32" xr:uid="{00000000-0005-0000-0000-00001E000000}"/>
    <cellStyle name="_TG-TH_2_quy luong con lai nam 2004" xfId="33" xr:uid="{00000000-0005-0000-0000-00001F000000}"/>
    <cellStyle name="_TG-TH_3" xfId="34" xr:uid="{00000000-0005-0000-0000-000020000000}"/>
    <cellStyle name="_TG-TH_3_quy luong con lai nam 2004" xfId="35" xr:uid="{00000000-0005-0000-0000-000021000000}"/>
    <cellStyle name="_TG-TH_4" xfId="36" xr:uid="{00000000-0005-0000-0000-000022000000}"/>
    <cellStyle name="_TG-TH_4_quy luong con lai nam 2004" xfId="37" xr:uid="{00000000-0005-0000-0000-000023000000}"/>
    <cellStyle name="¹éºÐÀ²_±âÅ¸" xfId="38" xr:uid="{00000000-0005-0000-0000-000024000000}"/>
    <cellStyle name="ÅëÈ­ [0]_±âÅ¸" xfId="39" xr:uid="{00000000-0005-0000-0000-000025000000}"/>
    <cellStyle name="AeE­ [0]_INQUIRY ¿μ¾÷AßAø " xfId="40" xr:uid="{00000000-0005-0000-0000-000026000000}"/>
    <cellStyle name="ÅëÈ­ [0]_ÿÿÿÿÿÿ" xfId="41" xr:uid="{00000000-0005-0000-0000-000027000000}"/>
    <cellStyle name="ÅëÈ­_±âÅ¸" xfId="42" xr:uid="{00000000-0005-0000-0000-000028000000}"/>
    <cellStyle name="AeE­_INQUIRY ¿μ¾÷AßAø " xfId="43" xr:uid="{00000000-0005-0000-0000-000029000000}"/>
    <cellStyle name="ÅëÈ­_ÿÿÿÿÿÿ" xfId="44" xr:uid="{00000000-0005-0000-0000-00002A000000}"/>
    <cellStyle name="ÄÞ¸¶ [0]_±âÅ¸" xfId="45" xr:uid="{00000000-0005-0000-0000-00002B000000}"/>
    <cellStyle name="AÞ¸¶ [0]_INQUIRY ¿?¾÷AßAø " xfId="46" xr:uid="{00000000-0005-0000-0000-00002C000000}"/>
    <cellStyle name="ÄÞ¸¶ [0]_ÿÿÿÿÿÿ" xfId="47" xr:uid="{00000000-0005-0000-0000-00002D000000}"/>
    <cellStyle name="ÄÞ¸¶_±âÅ¸" xfId="48" xr:uid="{00000000-0005-0000-0000-00002E000000}"/>
    <cellStyle name="AÞ¸¶_INQUIRY ¿?¾÷AßAø " xfId="49" xr:uid="{00000000-0005-0000-0000-00002F000000}"/>
    <cellStyle name="ÄÞ¸¶_ÿÿÿÿÿÿ" xfId="50" xr:uid="{00000000-0005-0000-0000-000030000000}"/>
    <cellStyle name="AutoFormat Options" xfId="51" xr:uid="{00000000-0005-0000-0000-000031000000}"/>
    <cellStyle name="C?AØ_¿?¾÷CoE² " xfId="52" xr:uid="{00000000-0005-0000-0000-000032000000}"/>
    <cellStyle name="Ç¥ÁØ_¿ù°£¿ä¾àº¸°í" xfId="53" xr:uid="{00000000-0005-0000-0000-000033000000}"/>
    <cellStyle name="C￥AØ_¿μ¾÷CoE² " xfId="54" xr:uid="{00000000-0005-0000-0000-000034000000}"/>
    <cellStyle name="Ç¥ÁØ_°èÈ¹" xfId="55" xr:uid="{00000000-0005-0000-0000-000035000000}"/>
    <cellStyle name="Calc Currency (0)" xfId="56" xr:uid="{00000000-0005-0000-0000-000036000000}"/>
    <cellStyle name="Calc Currency (2)" xfId="57" xr:uid="{00000000-0005-0000-0000-000037000000}"/>
    <cellStyle name="Calc Percent (0)" xfId="58" xr:uid="{00000000-0005-0000-0000-000038000000}"/>
    <cellStyle name="Calc Percent (1)" xfId="59" xr:uid="{00000000-0005-0000-0000-000039000000}"/>
    <cellStyle name="Calc Percent (2)" xfId="60" xr:uid="{00000000-0005-0000-0000-00003A000000}"/>
    <cellStyle name="Calc Units (0)" xfId="61" xr:uid="{00000000-0005-0000-0000-00003B000000}"/>
    <cellStyle name="Calc Units (1)" xfId="62" xr:uid="{00000000-0005-0000-0000-00003C000000}"/>
    <cellStyle name="Calc Units (2)" xfId="63" xr:uid="{00000000-0005-0000-0000-00003D000000}"/>
    <cellStyle name="category" xfId="64" xr:uid="{00000000-0005-0000-0000-00003E000000}"/>
    <cellStyle name="Cerrency_Sheet2_XANGDAU" xfId="65" xr:uid="{00000000-0005-0000-0000-00003F000000}"/>
    <cellStyle name="Comma [00]" xfId="67" xr:uid="{00000000-0005-0000-0000-000040000000}"/>
    <cellStyle name="Comma 2" xfId="66" xr:uid="{00000000-0005-0000-0000-000041000000}"/>
    <cellStyle name="Comma 3" xfId="150" xr:uid="{00000000-0005-0000-0000-000042000000}"/>
    <cellStyle name="Comma 4" xfId="151" xr:uid="{00000000-0005-0000-0000-000043000000}"/>
    <cellStyle name="Comma0" xfId="68" xr:uid="{00000000-0005-0000-0000-000044000000}"/>
    <cellStyle name="Currency [00]" xfId="69" xr:uid="{00000000-0005-0000-0000-000045000000}"/>
    <cellStyle name="Currency0" xfId="70" xr:uid="{00000000-0005-0000-0000-000046000000}"/>
    <cellStyle name="Date" xfId="71" xr:uid="{00000000-0005-0000-0000-000047000000}"/>
    <cellStyle name="Date Short" xfId="72" xr:uid="{00000000-0005-0000-0000-000048000000}"/>
    <cellStyle name="Enter Currency (0)" xfId="73" xr:uid="{00000000-0005-0000-0000-000049000000}"/>
    <cellStyle name="Enter Currency (2)" xfId="74" xr:uid="{00000000-0005-0000-0000-00004A000000}"/>
    <cellStyle name="Enter Units (0)" xfId="75" xr:uid="{00000000-0005-0000-0000-00004B000000}"/>
    <cellStyle name="Enter Units (1)" xfId="76" xr:uid="{00000000-0005-0000-0000-00004C000000}"/>
    <cellStyle name="Enter Units (2)" xfId="77" xr:uid="{00000000-0005-0000-0000-00004D000000}"/>
    <cellStyle name="Fixed" xfId="78" xr:uid="{00000000-0005-0000-0000-00004E000000}"/>
    <cellStyle name="Grey" xfId="79" xr:uid="{00000000-0005-0000-0000-00004F000000}"/>
    <cellStyle name="HEADER" xfId="80" xr:uid="{00000000-0005-0000-0000-000050000000}"/>
    <cellStyle name="Header1" xfId="81" xr:uid="{00000000-0005-0000-0000-000051000000}"/>
    <cellStyle name="Header2" xfId="82" xr:uid="{00000000-0005-0000-0000-000052000000}"/>
    <cellStyle name="Heading 1 2" xfId="83" xr:uid="{00000000-0005-0000-0000-000053000000}"/>
    <cellStyle name="Heading 1 3" xfId="84" xr:uid="{00000000-0005-0000-0000-000054000000}"/>
    <cellStyle name="Heading 2 2" xfId="85" xr:uid="{00000000-0005-0000-0000-000055000000}"/>
    <cellStyle name="Heading 2 3" xfId="86" xr:uid="{00000000-0005-0000-0000-000056000000}"/>
    <cellStyle name="i·0" xfId="87" xr:uid="{00000000-0005-0000-0000-000057000000}"/>
    <cellStyle name="Input [yellow]" xfId="88" xr:uid="{00000000-0005-0000-0000-000058000000}"/>
    <cellStyle name="Line" xfId="89" xr:uid="{00000000-0005-0000-0000-000059000000}"/>
    <cellStyle name="Link Currency (0)" xfId="90" xr:uid="{00000000-0005-0000-0000-00005A000000}"/>
    <cellStyle name="Link Currency (2)" xfId="91" xr:uid="{00000000-0005-0000-0000-00005B000000}"/>
    <cellStyle name="Link Units (0)" xfId="92" xr:uid="{00000000-0005-0000-0000-00005C000000}"/>
    <cellStyle name="Link Units (1)" xfId="93" xr:uid="{00000000-0005-0000-0000-00005D000000}"/>
    <cellStyle name="Link Units (2)" xfId="94" xr:uid="{00000000-0005-0000-0000-00005E000000}"/>
    <cellStyle name="Milliers [0]_      " xfId="95" xr:uid="{00000000-0005-0000-0000-00005F000000}"/>
    <cellStyle name="Milliers_      " xfId="96" xr:uid="{00000000-0005-0000-0000-000060000000}"/>
    <cellStyle name="Model" xfId="97" xr:uid="{00000000-0005-0000-0000-000061000000}"/>
    <cellStyle name="Monétaire [0]_      " xfId="98" xr:uid="{00000000-0005-0000-0000-000062000000}"/>
    <cellStyle name="Monétaire_      " xfId="99" xr:uid="{00000000-0005-0000-0000-000063000000}"/>
    <cellStyle name="Normal" xfId="0" builtinId="0"/>
    <cellStyle name="Normal - Style1" xfId="100" xr:uid="{00000000-0005-0000-0000-000065000000}"/>
    <cellStyle name="Normal 2" xfId="1" xr:uid="{00000000-0005-0000-0000-000066000000}"/>
    <cellStyle name="Normal 3" xfId="149" xr:uid="{00000000-0005-0000-0000-000067000000}"/>
    <cellStyle name="Normal 4" xfId="152" xr:uid="{00000000-0005-0000-0000-000068000000}"/>
    <cellStyle name="oft Excel]_x000d__x000a_Comment=open=/f ‚ðw’è‚·‚é‚ÆAƒ†[ƒU[’è‹`ŠÖ”‚ðŠÖ”“\‚è•t‚¯‚Ìˆê——‚É“o˜^‚·‚é‚±‚Æ‚ª‚Å‚«‚Ü‚·B_x000d__x000a_Maximized" xfId="101" xr:uid="{00000000-0005-0000-0000-000069000000}"/>
    <cellStyle name="oft Excel]_x000d__x000a_Comment=open=/f ‚ðŽw’è‚·‚é‚ÆAƒ†[ƒU[’è‹`ŠÖ”‚ðŠÖ”“\‚è•t‚¯‚Ìˆê——‚É“o˜^‚·‚é‚±‚Æ‚ª‚Å‚«‚Ü‚·B_x000d__x000a_Maximized" xfId="102" xr:uid="{00000000-0005-0000-0000-00006A000000}"/>
    <cellStyle name="Percent" xfId="153" builtinId="5"/>
    <cellStyle name="Percent [0]" xfId="103" xr:uid="{00000000-0005-0000-0000-00006B000000}"/>
    <cellStyle name="Percent [00]" xfId="104" xr:uid="{00000000-0005-0000-0000-00006C000000}"/>
    <cellStyle name="Percent [2]" xfId="105" xr:uid="{00000000-0005-0000-0000-00006D000000}"/>
    <cellStyle name="PERCENTAGE" xfId="106" xr:uid="{00000000-0005-0000-0000-00006E000000}"/>
    <cellStyle name="PrePop Currency (0)" xfId="107" xr:uid="{00000000-0005-0000-0000-00006F000000}"/>
    <cellStyle name="PrePop Currency (2)" xfId="108" xr:uid="{00000000-0005-0000-0000-000070000000}"/>
    <cellStyle name="PrePop Units (0)" xfId="109" xr:uid="{00000000-0005-0000-0000-000071000000}"/>
    <cellStyle name="PrePop Units (1)" xfId="110" xr:uid="{00000000-0005-0000-0000-000072000000}"/>
    <cellStyle name="PrePop Units (2)" xfId="111" xr:uid="{00000000-0005-0000-0000-000073000000}"/>
    <cellStyle name="pricing" xfId="112" xr:uid="{00000000-0005-0000-0000-000074000000}"/>
    <cellStyle name="PSChar" xfId="113" xr:uid="{00000000-0005-0000-0000-000075000000}"/>
    <cellStyle name="PSHeading" xfId="114" xr:uid="{00000000-0005-0000-0000-000076000000}"/>
    <cellStyle name="S—_x0008_" xfId="115" xr:uid="{00000000-0005-0000-0000-000077000000}"/>
    <cellStyle name="sodangoai" xfId="116" xr:uid="{00000000-0005-0000-0000-000078000000}"/>
    <cellStyle name="Style 1" xfId="117" xr:uid="{00000000-0005-0000-0000-000079000000}"/>
    <cellStyle name="Style 2" xfId="118" xr:uid="{00000000-0005-0000-0000-00007A000000}"/>
    <cellStyle name="Style 3" xfId="119" xr:uid="{00000000-0005-0000-0000-00007B000000}"/>
    <cellStyle name="Style 4" xfId="120" xr:uid="{00000000-0005-0000-0000-00007C000000}"/>
    <cellStyle name="Style 5" xfId="121" xr:uid="{00000000-0005-0000-0000-00007D000000}"/>
    <cellStyle name="subhead" xfId="122" xr:uid="{00000000-0005-0000-0000-00007E000000}"/>
    <cellStyle name="Text Indent A" xfId="123" xr:uid="{00000000-0005-0000-0000-00007F000000}"/>
    <cellStyle name="Text Indent B" xfId="124" xr:uid="{00000000-0005-0000-0000-000080000000}"/>
    <cellStyle name="Text Indent C" xfId="125" xr:uid="{00000000-0005-0000-0000-000081000000}"/>
    <cellStyle name="þ_x001d_ðK_x000c_Fý_x001b__x000d_9ýU_x0001_Ð_x0008_¦)_x0007__x0001__x0001_" xfId="126" xr:uid="{00000000-0005-0000-0000-000082000000}"/>
    <cellStyle name="Total 2" xfId="127" xr:uid="{00000000-0005-0000-0000-000083000000}"/>
    <cellStyle name="Total 3" xfId="128" xr:uid="{00000000-0005-0000-0000-000084000000}"/>
    <cellStyle name="vnhead1" xfId="129" xr:uid="{00000000-0005-0000-0000-000085000000}"/>
    <cellStyle name="vnhead3" xfId="130" xr:uid="{00000000-0005-0000-0000-000086000000}"/>
    <cellStyle name="vntxt1" xfId="131" xr:uid="{00000000-0005-0000-0000-000087000000}"/>
    <cellStyle name="vntxt2" xfId="132" xr:uid="{00000000-0005-0000-0000-000088000000}"/>
    <cellStyle name="똿뗦먛귟 [0.00]_PRODUCT DETAIL Q1" xfId="133" xr:uid="{00000000-0005-0000-0000-000089000000}"/>
    <cellStyle name="똿뗦먛귟_PRODUCT DETAIL Q1" xfId="134" xr:uid="{00000000-0005-0000-0000-00008A000000}"/>
    <cellStyle name="믅됞 [0.00]_PRODUCT DETAIL Q1" xfId="135" xr:uid="{00000000-0005-0000-0000-00008B000000}"/>
    <cellStyle name="믅됞_PRODUCT DETAIL Q1" xfId="136" xr:uid="{00000000-0005-0000-0000-00008C000000}"/>
    <cellStyle name="백분율_95" xfId="137" xr:uid="{00000000-0005-0000-0000-00008D000000}"/>
    <cellStyle name="뷭?_BOOKSHIP" xfId="138" xr:uid="{00000000-0005-0000-0000-00008E000000}"/>
    <cellStyle name="콤마 [0]_1202" xfId="139" xr:uid="{00000000-0005-0000-0000-00008F000000}"/>
    <cellStyle name="콤마_1202" xfId="140" xr:uid="{00000000-0005-0000-0000-000090000000}"/>
    <cellStyle name="통화 [0]_1202" xfId="141" xr:uid="{00000000-0005-0000-0000-000091000000}"/>
    <cellStyle name="통화_1202" xfId="142" xr:uid="{00000000-0005-0000-0000-000092000000}"/>
    <cellStyle name="표준_(정보부문)월별인원계획" xfId="143" xr:uid="{00000000-0005-0000-0000-000093000000}"/>
    <cellStyle name="一般_Book1" xfId="144" xr:uid="{00000000-0005-0000-0000-000094000000}"/>
    <cellStyle name="千分位[0]_Book1" xfId="145" xr:uid="{00000000-0005-0000-0000-000095000000}"/>
    <cellStyle name="千分位_Book1" xfId="146" xr:uid="{00000000-0005-0000-0000-000096000000}"/>
    <cellStyle name="貨幣 [0]_Book1" xfId="147" xr:uid="{00000000-0005-0000-0000-000097000000}"/>
    <cellStyle name="貨幣_Book1" xfId="148" xr:uid="{00000000-0005-0000-0000-00009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47"/>
  <sheetViews>
    <sheetView workbookViewId="0"/>
  </sheetViews>
  <sheetFormatPr defaultColWidth="9.140625" defaultRowHeight="16.5"/>
  <cols>
    <col min="1" max="1" width="9.28515625" style="3" bestFit="1" customWidth="1"/>
    <col min="2" max="2" width="45.5703125" style="4" customWidth="1"/>
    <col min="3" max="3" width="12.85546875" style="4" bestFit="1" customWidth="1"/>
    <col min="4" max="5" width="12.7109375" style="4" customWidth="1"/>
    <col min="6" max="9" width="12.85546875" style="5" bestFit="1" customWidth="1"/>
    <col min="10" max="11" width="12.7109375" style="5" customWidth="1"/>
    <col min="12" max="14" width="12.85546875" style="5" bestFit="1" customWidth="1"/>
    <col min="15" max="16" width="12.7109375" style="5" customWidth="1"/>
    <col min="17" max="17" width="12.85546875" style="5" bestFit="1" customWidth="1"/>
    <col min="18" max="24" width="10.28515625" style="4" bestFit="1" customWidth="1"/>
    <col min="25" max="25" width="9.28515625" style="4" bestFit="1" customWidth="1"/>
    <col min="26" max="26" width="10.28515625" style="4" bestFit="1" customWidth="1"/>
    <col min="27" max="16384" width="9.140625" style="4"/>
  </cols>
  <sheetData>
    <row r="2" spans="1:26" ht="43.5" customHeight="1">
      <c r="B2" s="149" t="s">
        <v>19</v>
      </c>
      <c r="C2" s="150"/>
      <c r="D2" s="150"/>
      <c r="E2" s="150"/>
      <c r="F2" s="150"/>
      <c r="G2" s="150"/>
      <c r="H2" s="150"/>
      <c r="I2" s="150"/>
      <c r="J2" s="150"/>
      <c r="K2" s="150"/>
      <c r="L2" s="150"/>
      <c r="M2" s="150"/>
      <c r="N2" s="150"/>
      <c r="O2" s="150"/>
      <c r="P2" s="150"/>
      <c r="Q2" s="150"/>
    </row>
    <row r="4" spans="1:26">
      <c r="N4" s="151" t="s">
        <v>18</v>
      </c>
      <c r="O4" s="151"/>
      <c r="P4" s="151"/>
      <c r="Q4" s="151"/>
    </row>
    <row r="5" spans="1:26" s="5" customFormat="1">
      <c r="A5" s="148" t="s">
        <v>29</v>
      </c>
      <c r="B5" s="148" t="s">
        <v>0</v>
      </c>
      <c r="C5" s="152" t="s">
        <v>23</v>
      </c>
      <c r="D5" s="152"/>
      <c r="E5" s="152"/>
      <c r="F5" s="147" t="s">
        <v>24</v>
      </c>
      <c r="G5" s="147"/>
      <c r="H5" s="147"/>
      <c r="I5" s="147"/>
      <c r="J5" s="147"/>
      <c r="K5" s="147"/>
      <c r="L5" s="147" t="s">
        <v>25</v>
      </c>
      <c r="M5" s="147"/>
      <c r="N5" s="147"/>
      <c r="O5" s="147"/>
      <c r="P5" s="147"/>
      <c r="Q5" s="147"/>
    </row>
    <row r="6" spans="1:26" s="5" customFormat="1">
      <c r="A6" s="148"/>
      <c r="B6" s="148"/>
      <c r="C6" s="152" t="s">
        <v>20</v>
      </c>
      <c r="D6" s="148" t="s">
        <v>21</v>
      </c>
      <c r="E6" s="153" t="s">
        <v>22</v>
      </c>
      <c r="F6" s="147" t="s">
        <v>26</v>
      </c>
      <c r="G6" s="147"/>
      <c r="H6" s="147"/>
      <c r="I6" s="147" t="s">
        <v>17</v>
      </c>
      <c r="J6" s="147"/>
      <c r="K6" s="147"/>
      <c r="L6" s="147" t="s">
        <v>27</v>
      </c>
      <c r="M6" s="147"/>
      <c r="N6" s="147"/>
      <c r="O6" s="147" t="s">
        <v>28</v>
      </c>
      <c r="P6" s="147"/>
      <c r="Q6" s="147"/>
    </row>
    <row r="7" spans="1:26" s="5" customFormat="1" ht="66">
      <c r="A7" s="148"/>
      <c r="B7" s="148"/>
      <c r="C7" s="152"/>
      <c r="D7" s="148"/>
      <c r="E7" s="153"/>
      <c r="F7" s="14" t="s">
        <v>20</v>
      </c>
      <c r="G7" s="2" t="s">
        <v>21</v>
      </c>
      <c r="H7" s="28" t="s">
        <v>22</v>
      </c>
      <c r="I7" s="14" t="s">
        <v>20</v>
      </c>
      <c r="J7" s="2" t="s">
        <v>21</v>
      </c>
      <c r="K7" s="28" t="s">
        <v>22</v>
      </c>
      <c r="L7" s="14" t="s">
        <v>20</v>
      </c>
      <c r="M7" s="2" t="s">
        <v>21</v>
      </c>
      <c r="N7" s="28" t="s">
        <v>22</v>
      </c>
      <c r="O7" s="14" t="s">
        <v>20</v>
      </c>
      <c r="P7" s="2" t="s">
        <v>21</v>
      </c>
      <c r="Q7" s="28" t="s">
        <v>22</v>
      </c>
    </row>
    <row r="8" spans="1:26" s="5" customFormat="1" ht="30" customHeight="1">
      <c r="A8" s="8" t="s">
        <v>30</v>
      </c>
      <c r="B8" s="9" t="s">
        <v>1</v>
      </c>
      <c r="C8" s="9"/>
      <c r="D8" s="9"/>
      <c r="E8" s="24"/>
      <c r="F8" s="13"/>
      <c r="G8" s="13"/>
      <c r="H8" s="29"/>
      <c r="I8" s="13"/>
      <c r="J8" s="10"/>
      <c r="K8" s="32"/>
      <c r="L8" s="13"/>
      <c r="M8" s="13"/>
      <c r="N8" s="29"/>
      <c r="O8" s="13"/>
      <c r="P8" s="13"/>
      <c r="Q8" s="29"/>
    </row>
    <row r="9" spans="1:26" s="5" customFormat="1" ht="30" customHeight="1">
      <c r="A9" s="19">
        <v>1</v>
      </c>
      <c r="B9" s="20" t="s">
        <v>2</v>
      </c>
      <c r="C9" s="20"/>
      <c r="D9" s="20"/>
      <c r="E9" s="25"/>
      <c r="F9" s="21"/>
      <c r="G9" s="21"/>
      <c r="H9" s="30"/>
      <c r="I9" s="21"/>
      <c r="J9" s="22"/>
      <c r="K9" s="33"/>
      <c r="L9" s="21"/>
      <c r="M9" s="21"/>
      <c r="N9" s="30"/>
      <c r="O9" s="21"/>
      <c r="P9" s="21"/>
      <c r="Q9" s="30"/>
    </row>
    <row r="10" spans="1:26" s="5" customFormat="1" ht="30" customHeight="1">
      <c r="A10" s="6"/>
      <c r="B10" s="1" t="s">
        <v>3</v>
      </c>
      <c r="C10" s="12">
        <v>100000</v>
      </c>
      <c r="D10" s="12">
        <v>80000</v>
      </c>
      <c r="E10" s="26">
        <f>D10-C10</f>
        <v>-20000</v>
      </c>
      <c r="F10" s="7">
        <v>70000</v>
      </c>
      <c r="G10" s="7">
        <v>37000</v>
      </c>
      <c r="H10" s="31">
        <f>G10-F10</f>
        <v>-33000</v>
      </c>
      <c r="I10" s="7">
        <v>90000</v>
      </c>
      <c r="J10" s="7">
        <v>57000</v>
      </c>
      <c r="K10" s="31">
        <f>J10-I10</f>
        <v>-33000</v>
      </c>
      <c r="L10" s="7">
        <v>90000</v>
      </c>
      <c r="M10" s="7">
        <v>27000</v>
      </c>
      <c r="N10" s="31">
        <f>M10-L10</f>
        <v>-63000</v>
      </c>
      <c r="O10" s="7">
        <v>70000</v>
      </c>
      <c r="P10" s="7">
        <v>15000</v>
      </c>
      <c r="Q10" s="31">
        <f>P10-O10</f>
        <v>-55000</v>
      </c>
      <c r="Z10" s="15">
        <f t="shared" ref="Z10:Z15" si="0">Y10-G10</f>
        <v>-37000</v>
      </c>
    </row>
    <row r="11" spans="1:26" s="5" customFormat="1" ht="30" customHeight="1">
      <c r="A11" s="6"/>
      <c r="B11" s="1" t="s">
        <v>4</v>
      </c>
      <c r="C11" s="12">
        <v>200000</v>
      </c>
      <c r="D11" s="12">
        <v>180000</v>
      </c>
      <c r="E11" s="26">
        <f t="shared" ref="E11:E15" si="1">D11-C11</f>
        <v>-20000</v>
      </c>
      <c r="F11" s="7">
        <v>140000</v>
      </c>
      <c r="G11" s="7">
        <v>110000</v>
      </c>
      <c r="H11" s="31">
        <f t="shared" ref="H11:H22" si="2">G11-F11</f>
        <v>-30000</v>
      </c>
      <c r="I11" s="7">
        <v>180000</v>
      </c>
      <c r="J11" s="7">
        <v>150000</v>
      </c>
      <c r="K11" s="31">
        <f t="shared" ref="K11:K22" si="3">J11-I11</f>
        <v>-30000</v>
      </c>
      <c r="L11" s="7">
        <v>180000</v>
      </c>
      <c r="M11" s="7">
        <v>120000</v>
      </c>
      <c r="N11" s="31">
        <f t="shared" ref="N11:N47" si="4">M11-L11</f>
        <v>-60000</v>
      </c>
      <c r="O11" s="7">
        <v>140000</v>
      </c>
      <c r="P11" s="7">
        <v>85000</v>
      </c>
      <c r="Q11" s="31">
        <f t="shared" ref="Q11:Q47" si="5">P11-O11</f>
        <v>-55000</v>
      </c>
      <c r="S11" s="15"/>
      <c r="Z11" s="15">
        <f t="shared" si="0"/>
        <v>-110000</v>
      </c>
    </row>
    <row r="12" spans="1:26" s="5" customFormat="1" ht="30" customHeight="1">
      <c r="A12" s="6"/>
      <c r="B12" s="1" t="s">
        <v>5</v>
      </c>
      <c r="C12" s="12">
        <v>300000</v>
      </c>
      <c r="D12" s="12">
        <v>280000</v>
      </c>
      <c r="E12" s="26">
        <f t="shared" si="1"/>
        <v>-20000</v>
      </c>
      <c r="F12" s="7">
        <v>210000</v>
      </c>
      <c r="G12" s="7">
        <v>180000</v>
      </c>
      <c r="H12" s="31">
        <f t="shared" si="2"/>
        <v>-30000</v>
      </c>
      <c r="I12" s="7">
        <v>270000</v>
      </c>
      <c r="J12" s="7">
        <v>240000</v>
      </c>
      <c r="K12" s="31">
        <f t="shared" si="3"/>
        <v>-30000</v>
      </c>
      <c r="L12" s="7">
        <v>270000</v>
      </c>
      <c r="M12" s="7">
        <v>200000</v>
      </c>
      <c r="N12" s="31">
        <f t="shared" si="4"/>
        <v>-70000</v>
      </c>
      <c r="O12" s="7">
        <v>210000</v>
      </c>
      <c r="P12" s="7">
        <v>160000</v>
      </c>
      <c r="Q12" s="31">
        <f t="shared" si="5"/>
        <v>-50000</v>
      </c>
      <c r="Z12" s="15">
        <f t="shared" si="0"/>
        <v>-180000</v>
      </c>
    </row>
    <row r="13" spans="1:26" s="5" customFormat="1" ht="30" customHeight="1">
      <c r="A13" s="6"/>
      <c r="B13" s="1" t="s">
        <v>6</v>
      </c>
      <c r="C13" s="12">
        <v>500000</v>
      </c>
      <c r="D13" s="12">
        <v>480000</v>
      </c>
      <c r="E13" s="26">
        <f t="shared" si="1"/>
        <v>-20000</v>
      </c>
      <c r="F13" s="7">
        <v>350000</v>
      </c>
      <c r="G13" s="7">
        <v>320000</v>
      </c>
      <c r="H13" s="31">
        <f t="shared" si="2"/>
        <v>-30000</v>
      </c>
      <c r="I13" s="7">
        <v>450000</v>
      </c>
      <c r="J13" s="7">
        <v>420000</v>
      </c>
      <c r="K13" s="31">
        <f t="shared" si="3"/>
        <v>-30000</v>
      </c>
      <c r="L13" s="7">
        <v>450000</v>
      </c>
      <c r="M13" s="7">
        <v>390000</v>
      </c>
      <c r="N13" s="31">
        <f t="shared" si="4"/>
        <v>-60000</v>
      </c>
      <c r="O13" s="7">
        <v>350000</v>
      </c>
      <c r="P13" s="7">
        <v>300000</v>
      </c>
      <c r="Q13" s="31">
        <f t="shared" si="5"/>
        <v>-50000</v>
      </c>
      <c r="Z13" s="15">
        <f t="shared" si="0"/>
        <v>-320000</v>
      </c>
    </row>
    <row r="14" spans="1:26" s="5" customFormat="1" ht="30" customHeight="1">
      <c r="A14" s="6"/>
      <c r="B14" s="1" t="s">
        <v>7</v>
      </c>
      <c r="C14" s="12">
        <v>700000</v>
      </c>
      <c r="D14" s="12">
        <v>680000</v>
      </c>
      <c r="E14" s="26">
        <f t="shared" si="1"/>
        <v>-20000</v>
      </c>
      <c r="F14" s="7">
        <v>490000</v>
      </c>
      <c r="G14" s="7">
        <v>460000</v>
      </c>
      <c r="H14" s="31">
        <f t="shared" si="2"/>
        <v>-30000</v>
      </c>
      <c r="I14" s="7">
        <v>630000</v>
      </c>
      <c r="J14" s="7">
        <v>600000</v>
      </c>
      <c r="K14" s="31">
        <f t="shared" si="3"/>
        <v>-30000</v>
      </c>
      <c r="L14" s="7">
        <v>630000</v>
      </c>
      <c r="M14" s="7">
        <v>570000</v>
      </c>
      <c r="N14" s="31">
        <f t="shared" si="4"/>
        <v>-60000</v>
      </c>
      <c r="O14" s="7">
        <v>490000</v>
      </c>
      <c r="P14" s="7">
        <v>440000</v>
      </c>
      <c r="Q14" s="31">
        <f t="shared" si="5"/>
        <v>-50000</v>
      </c>
      <c r="Z14" s="15">
        <f t="shared" si="0"/>
        <v>-460000</v>
      </c>
    </row>
    <row r="15" spans="1:26" s="5" customFormat="1" ht="30" customHeight="1">
      <c r="A15" s="6"/>
      <c r="B15" s="1" t="s">
        <v>8</v>
      </c>
      <c r="C15" s="12">
        <v>1000000</v>
      </c>
      <c r="D15" s="12">
        <v>980000</v>
      </c>
      <c r="E15" s="26">
        <f t="shared" si="1"/>
        <v>-20000</v>
      </c>
      <c r="F15" s="7">
        <v>700000</v>
      </c>
      <c r="G15" s="7">
        <v>670000</v>
      </c>
      <c r="H15" s="31">
        <f t="shared" si="2"/>
        <v>-30000</v>
      </c>
      <c r="I15" s="7">
        <v>900000</v>
      </c>
      <c r="J15" s="7">
        <v>870000</v>
      </c>
      <c r="K15" s="31">
        <f t="shared" si="3"/>
        <v>-30000</v>
      </c>
      <c r="L15" s="7">
        <v>900000</v>
      </c>
      <c r="M15" s="7">
        <v>840000</v>
      </c>
      <c r="N15" s="31">
        <f t="shared" si="4"/>
        <v>-60000</v>
      </c>
      <c r="O15" s="7">
        <v>700000</v>
      </c>
      <c r="P15" s="7">
        <v>650000</v>
      </c>
      <c r="Q15" s="31">
        <f t="shared" si="5"/>
        <v>-50000</v>
      </c>
      <c r="Z15" s="15">
        <f t="shared" si="0"/>
        <v>-670000</v>
      </c>
    </row>
    <row r="16" spans="1:26" s="5" customFormat="1" ht="30" customHeight="1">
      <c r="A16" s="19">
        <v>2</v>
      </c>
      <c r="B16" s="20" t="s">
        <v>9</v>
      </c>
      <c r="C16" s="23"/>
      <c r="D16" s="23"/>
      <c r="E16" s="27"/>
      <c r="F16" s="23"/>
      <c r="G16" s="23"/>
      <c r="H16" s="27"/>
      <c r="I16" s="23"/>
      <c r="J16" s="23"/>
      <c r="K16" s="27"/>
      <c r="L16" s="23"/>
      <c r="M16" s="23"/>
      <c r="N16" s="31"/>
      <c r="O16" s="23"/>
      <c r="P16" s="23"/>
      <c r="Q16" s="31"/>
      <c r="S16" s="16"/>
      <c r="U16" s="16"/>
    </row>
    <row r="17" spans="1:23" s="5" customFormat="1" ht="30" customHeight="1">
      <c r="A17" s="6"/>
      <c r="B17" s="1" t="s">
        <v>3</v>
      </c>
      <c r="C17" s="7">
        <v>200000</v>
      </c>
      <c r="D17" s="7">
        <v>180000</v>
      </c>
      <c r="E17" s="26">
        <f>D17-C17</f>
        <v>-20000</v>
      </c>
      <c r="F17" s="7">
        <v>140000</v>
      </c>
      <c r="G17" s="7">
        <v>110000</v>
      </c>
      <c r="H17" s="31">
        <f t="shared" si="2"/>
        <v>-30000</v>
      </c>
      <c r="I17" s="7">
        <v>180000</v>
      </c>
      <c r="J17" s="7">
        <v>150000</v>
      </c>
      <c r="K17" s="31">
        <f t="shared" si="3"/>
        <v>-30000</v>
      </c>
      <c r="L17" s="7">
        <v>180000</v>
      </c>
      <c r="M17" s="7">
        <v>120000</v>
      </c>
      <c r="N17" s="31">
        <f t="shared" si="4"/>
        <v>-60000</v>
      </c>
      <c r="O17" s="7">
        <v>140000</v>
      </c>
      <c r="P17" s="7">
        <v>85000</v>
      </c>
      <c r="Q17" s="31">
        <f t="shared" si="5"/>
        <v>-55000</v>
      </c>
      <c r="R17" s="15"/>
      <c r="S17" s="15"/>
      <c r="T17" s="15"/>
      <c r="U17" s="15"/>
      <c r="V17" s="15"/>
      <c r="W17" s="16"/>
    </row>
    <row r="18" spans="1:23" s="5" customFormat="1" ht="30" customHeight="1">
      <c r="A18" s="6"/>
      <c r="B18" s="1" t="s">
        <v>4</v>
      </c>
      <c r="C18" s="7">
        <v>400000</v>
      </c>
      <c r="D18" s="7">
        <v>380000</v>
      </c>
      <c r="E18" s="26">
        <f t="shared" ref="E18:E22" si="6">D18-C18</f>
        <v>-20000</v>
      </c>
      <c r="F18" s="7">
        <v>280000</v>
      </c>
      <c r="G18" s="7">
        <v>250000</v>
      </c>
      <c r="H18" s="31">
        <f t="shared" si="2"/>
        <v>-30000</v>
      </c>
      <c r="I18" s="7">
        <v>360000</v>
      </c>
      <c r="J18" s="7">
        <v>330000</v>
      </c>
      <c r="K18" s="31">
        <f t="shared" si="3"/>
        <v>-30000</v>
      </c>
      <c r="L18" s="7">
        <v>360000</v>
      </c>
      <c r="M18" s="7">
        <v>300000</v>
      </c>
      <c r="N18" s="31">
        <f t="shared" si="4"/>
        <v>-60000</v>
      </c>
      <c r="O18" s="7">
        <v>280000</v>
      </c>
      <c r="P18" s="7">
        <v>230000</v>
      </c>
      <c r="Q18" s="31">
        <f t="shared" si="5"/>
        <v>-50000</v>
      </c>
      <c r="S18" s="15"/>
      <c r="T18" s="15"/>
      <c r="U18" s="15"/>
    </row>
    <row r="19" spans="1:23" s="5" customFormat="1" ht="30" customHeight="1">
      <c r="A19" s="6"/>
      <c r="B19" s="1" t="s">
        <v>5</v>
      </c>
      <c r="C19" s="7">
        <v>500000</v>
      </c>
      <c r="D19" s="7">
        <v>480000</v>
      </c>
      <c r="E19" s="26">
        <f t="shared" si="6"/>
        <v>-20000</v>
      </c>
      <c r="F19" s="7">
        <v>350000</v>
      </c>
      <c r="G19" s="7">
        <v>320000</v>
      </c>
      <c r="H19" s="31">
        <f t="shared" si="2"/>
        <v>-30000</v>
      </c>
      <c r="I19" s="7">
        <v>450000</v>
      </c>
      <c r="J19" s="7">
        <v>420000</v>
      </c>
      <c r="K19" s="31">
        <f t="shared" si="3"/>
        <v>-30000</v>
      </c>
      <c r="L19" s="7">
        <v>450000</v>
      </c>
      <c r="M19" s="7">
        <v>390000</v>
      </c>
      <c r="N19" s="31">
        <f t="shared" si="4"/>
        <v>-60000</v>
      </c>
      <c r="O19" s="7">
        <v>350000</v>
      </c>
      <c r="P19" s="7">
        <v>300000</v>
      </c>
      <c r="Q19" s="31">
        <f t="shared" si="5"/>
        <v>-50000</v>
      </c>
    </row>
    <row r="20" spans="1:23" s="5" customFormat="1" ht="30" customHeight="1">
      <c r="A20" s="6"/>
      <c r="B20" s="1" t="s">
        <v>6</v>
      </c>
      <c r="C20" s="7">
        <v>600000</v>
      </c>
      <c r="D20" s="7">
        <v>580000</v>
      </c>
      <c r="E20" s="26">
        <f t="shared" si="6"/>
        <v>-20000</v>
      </c>
      <c r="F20" s="7">
        <v>420000</v>
      </c>
      <c r="G20" s="7">
        <v>390000</v>
      </c>
      <c r="H20" s="31">
        <f t="shared" si="2"/>
        <v>-30000</v>
      </c>
      <c r="I20" s="7">
        <v>540000</v>
      </c>
      <c r="J20" s="7">
        <v>500000</v>
      </c>
      <c r="K20" s="31">
        <f t="shared" si="3"/>
        <v>-40000</v>
      </c>
      <c r="L20" s="7">
        <v>540000</v>
      </c>
      <c r="M20" s="7">
        <v>480000</v>
      </c>
      <c r="N20" s="31">
        <f t="shared" si="4"/>
        <v>-60000</v>
      </c>
      <c r="O20" s="7">
        <v>420000</v>
      </c>
      <c r="P20" s="7">
        <v>400000</v>
      </c>
      <c r="Q20" s="31">
        <f t="shared" si="5"/>
        <v>-20000</v>
      </c>
    </row>
    <row r="21" spans="1:23" s="5" customFormat="1" ht="30" customHeight="1">
      <c r="A21" s="6"/>
      <c r="B21" s="1" t="s">
        <v>7</v>
      </c>
      <c r="C21" s="7">
        <v>800000</v>
      </c>
      <c r="D21" s="7">
        <v>780000</v>
      </c>
      <c r="E21" s="26">
        <f t="shared" si="6"/>
        <v>-20000</v>
      </c>
      <c r="F21" s="7">
        <v>560000</v>
      </c>
      <c r="G21" s="7">
        <v>530000</v>
      </c>
      <c r="H21" s="31">
        <f t="shared" si="2"/>
        <v>-30000</v>
      </c>
      <c r="I21" s="7">
        <v>720000</v>
      </c>
      <c r="J21" s="7">
        <v>690000</v>
      </c>
      <c r="K21" s="31">
        <f t="shared" si="3"/>
        <v>-30000</v>
      </c>
      <c r="L21" s="7">
        <v>720000</v>
      </c>
      <c r="M21" s="7">
        <v>660000</v>
      </c>
      <c r="N21" s="31">
        <f t="shared" si="4"/>
        <v>-60000</v>
      </c>
      <c r="O21" s="7">
        <v>560000</v>
      </c>
      <c r="P21" s="7">
        <v>500000</v>
      </c>
      <c r="Q21" s="31">
        <f t="shared" si="5"/>
        <v>-60000</v>
      </c>
    </row>
    <row r="22" spans="1:23" s="5" customFormat="1" ht="30" customHeight="1">
      <c r="A22" s="6"/>
      <c r="B22" s="1" t="s">
        <v>8</v>
      </c>
      <c r="C22" s="7">
        <v>1200000</v>
      </c>
      <c r="D22" s="7">
        <v>1100000</v>
      </c>
      <c r="E22" s="26">
        <f t="shared" si="6"/>
        <v>-100000</v>
      </c>
      <c r="F22" s="7">
        <v>840000</v>
      </c>
      <c r="G22" s="7">
        <v>800000</v>
      </c>
      <c r="H22" s="31">
        <f t="shared" si="2"/>
        <v>-40000</v>
      </c>
      <c r="I22" s="7">
        <v>1080000</v>
      </c>
      <c r="J22" s="7">
        <v>1000000</v>
      </c>
      <c r="K22" s="31">
        <f t="shared" si="3"/>
        <v>-80000</v>
      </c>
      <c r="L22" s="7">
        <v>1080000</v>
      </c>
      <c r="M22" s="7">
        <v>1000000</v>
      </c>
      <c r="N22" s="31">
        <f t="shared" si="4"/>
        <v>-80000</v>
      </c>
      <c r="O22" s="7">
        <v>840000</v>
      </c>
      <c r="P22" s="7">
        <v>800000</v>
      </c>
      <c r="Q22" s="31">
        <f t="shared" si="5"/>
        <v>-40000</v>
      </c>
    </row>
    <row r="23" spans="1:23" s="5" customFormat="1" ht="30" customHeight="1">
      <c r="A23" s="8" t="s">
        <v>31</v>
      </c>
      <c r="B23" s="9" t="s">
        <v>10</v>
      </c>
      <c r="C23" s="11"/>
      <c r="D23" s="11"/>
      <c r="E23" s="27"/>
      <c r="F23" s="11"/>
      <c r="G23" s="11"/>
      <c r="H23" s="27"/>
      <c r="I23" s="11"/>
      <c r="J23" s="11"/>
      <c r="K23" s="27"/>
      <c r="L23" s="11"/>
      <c r="M23" s="11"/>
      <c r="N23" s="31"/>
      <c r="O23" s="11"/>
      <c r="P23" s="11"/>
      <c r="Q23" s="31"/>
    </row>
    <row r="24" spans="1:23" s="5" customFormat="1" ht="30" customHeight="1">
      <c r="A24" s="19">
        <v>1</v>
      </c>
      <c r="B24" s="20" t="s">
        <v>2</v>
      </c>
      <c r="C24" s="23"/>
      <c r="D24" s="23"/>
      <c r="E24" s="27"/>
      <c r="F24" s="23"/>
      <c r="G24" s="23"/>
      <c r="H24" s="27"/>
      <c r="I24" s="23"/>
      <c r="J24" s="23"/>
      <c r="K24" s="27"/>
      <c r="L24" s="23"/>
      <c r="M24" s="23"/>
      <c r="N24" s="31"/>
      <c r="O24" s="23"/>
      <c r="P24" s="23"/>
      <c r="Q24" s="31"/>
      <c r="R24" s="17"/>
      <c r="S24" s="18"/>
    </row>
    <row r="25" spans="1:23" s="5" customFormat="1" ht="30" customHeight="1">
      <c r="A25" s="6"/>
      <c r="B25" s="1" t="s">
        <v>3</v>
      </c>
      <c r="C25" s="7">
        <v>200000</v>
      </c>
      <c r="D25" s="7">
        <v>150000</v>
      </c>
      <c r="E25" s="26">
        <f>D25-C25</f>
        <v>-50000</v>
      </c>
      <c r="F25" s="7">
        <v>140000</v>
      </c>
      <c r="G25" s="7">
        <v>110000</v>
      </c>
      <c r="H25" s="31">
        <f t="shared" ref="H25:H47" si="7">G25-F25</f>
        <v>-30000</v>
      </c>
      <c r="I25" s="7">
        <v>180000</v>
      </c>
      <c r="J25" s="7">
        <v>150000</v>
      </c>
      <c r="K25" s="31">
        <f t="shared" ref="K25:K47" si="8">J25-I25</f>
        <v>-30000</v>
      </c>
      <c r="L25" s="7">
        <v>180000</v>
      </c>
      <c r="M25" s="7">
        <v>80000</v>
      </c>
      <c r="N25" s="31">
        <f t="shared" si="4"/>
        <v>-100000</v>
      </c>
      <c r="O25" s="7">
        <v>140000</v>
      </c>
      <c r="P25" s="7">
        <v>60000</v>
      </c>
      <c r="Q25" s="31">
        <f t="shared" si="5"/>
        <v>-80000</v>
      </c>
    </row>
    <row r="26" spans="1:23" s="5" customFormat="1" ht="30" customHeight="1">
      <c r="A26" s="6"/>
      <c r="B26" s="1" t="s">
        <v>4</v>
      </c>
      <c r="C26" s="7">
        <v>400000</v>
      </c>
      <c r="D26" s="7">
        <v>350000</v>
      </c>
      <c r="E26" s="26">
        <f t="shared" ref="E26:E35" si="9">D26-C26</f>
        <v>-50000</v>
      </c>
      <c r="F26" s="7">
        <v>280000</v>
      </c>
      <c r="G26" s="7">
        <v>250000</v>
      </c>
      <c r="H26" s="31">
        <f t="shared" si="7"/>
        <v>-30000</v>
      </c>
      <c r="I26" s="7">
        <v>360000</v>
      </c>
      <c r="J26" s="7">
        <v>330000</v>
      </c>
      <c r="K26" s="31">
        <f t="shared" si="8"/>
        <v>-30000</v>
      </c>
      <c r="L26" s="7">
        <v>360000</v>
      </c>
      <c r="M26" s="7">
        <v>260000</v>
      </c>
      <c r="N26" s="31">
        <f t="shared" si="4"/>
        <v>-100000</v>
      </c>
      <c r="O26" s="7">
        <v>280000</v>
      </c>
      <c r="P26" s="7">
        <v>200000</v>
      </c>
      <c r="Q26" s="31">
        <f t="shared" si="5"/>
        <v>-80000</v>
      </c>
    </row>
    <row r="27" spans="1:23" s="5" customFormat="1" ht="30" customHeight="1">
      <c r="A27" s="6"/>
      <c r="B27" s="1" t="s">
        <v>5</v>
      </c>
      <c r="C27" s="12">
        <v>600000</v>
      </c>
      <c r="D27" s="12">
        <v>550000</v>
      </c>
      <c r="E27" s="26">
        <f t="shared" si="9"/>
        <v>-50000</v>
      </c>
      <c r="F27" s="7">
        <v>420000</v>
      </c>
      <c r="G27" s="7">
        <v>390000</v>
      </c>
      <c r="H27" s="31">
        <f t="shared" si="7"/>
        <v>-30000</v>
      </c>
      <c r="I27" s="7">
        <v>540000</v>
      </c>
      <c r="J27" s="7">
        <v>500000</v>
      </c>
      <c r="K27" s="31">
        <f t="shared" si="8"/>
        <v>-40000</v>
      </c>
      <c r="L27" s="7">
        <v>540000</v>
      </c>
      <c r="M27" s="7">
        <v>440000</v>
      </c>
      <c r="N27" s="31">
        <f t="shared" si="4"/>
        <v>-100000</v>
      </c>
      <c r="O27" s="7">
        <v>420000</v>
      </c>
      <c r="P27" s="7">
        <v>340000</v>
      </c>
      <c r="Q27" s="31">
        <f t="shared" si="5"/>
        <v>-80000</v>
      </c>
    </row>
    <row r="28" spans="1:23" s="5" customFormat="1" ht="30" customHeight="1">
      <c r="A28" s="6"/>
      <c r="B28" s="1" t="s">
        <v>6</v>
      </c>
      <c r="C28" s="12">
        <v>900000</v>
      </c>
      <c r="D28" s="12">
        <v>850000</v>
      </c>
      <c r="E28" s="26">
        <f t="shared" si="9"/>
        <v>-50000</v>
      </c>
      <c r="F28" s="7">
        <v>630000</v>
      </c>
      <c r="G28" s="7">
        <v>600000</v>
      </c>
      <c r="H28" s="31">
        <f t="shared" si="7"/>
        <v>-30000</v>
      </c>
      <c r="I28" s="7">
        <v>810000</v>
      </c>
      <c r="J28" s="7">
        <v>780000</v>
      </c>
      <c r="K28" s="31">
        <f t="shared" si="8"/>
        <v>-30000</v>
      </c>
      <c r="L28" s="7">
        <v>810000</v>
      </c>
      <c r="M28" s="7">
        <v>710000</v>
      </c>
      <c r="N28" s="31">
        <f t="shared" si="4"/>
        <v>-100000</v>
      </c>
      <c r="O28" s="7">
        <v>630000</v>
      </c>
      <c r="P28" s="7">
        <v>550000</v>
      </c>
      <c r="Q28" s="31">
        <f t="shared" si="5"/>
        <v>-80000</v>
      </c>
    </row>
    <row r="29" spans="1:23" s="5" customFormat="1" ht="30" customHeight="1">
      <c r="A29" s="6"/>
      <c r="B29" s="1" t="s">
        <v>7</v>
      </c>
      <c r="C29" s="12">
        <v>1200000</v>
      </c>
      <c r="D29" s="12">
        <v>1100000</v>
      </c>
      <c r="E29" s="26">
        <f t="shared" si="9"/>
        <v>-100000</v>
      </c>
      <c r="F29" s="7">
        <v>840000</v>
      </c>
      <c r="G29" s="7">
        <v>800000</v>
      </c>
      <c r="H29" s="31">
        <f t="shared" si="7"/>
        <v>-40000</v>
      </c>
      <c r="I29" s="7">
        <v>1080000</v>
      </c>
      <c r="J29" s="7">
        <v>1000000</v>
      </c>
      <c r="K29" s="31">
        <f t="shared" si="8"/>
        <v>-80000</v>
      </c>
      <c r="L29" s="7">
        <v>1080000</v>
      </c>
      <c r="M29" s="7">
        <v>980000</v>
      </c>
      <c r="N29" s="31">
        <f t="shared" si="4"/>
        <v>-100000</v>
      </c>
      <c r="O29" s="7">
        <v>840000</v>
      </c>
      <c r="P29" s="7">
        <v>760000</v>
      </c>
      <c r="Q29" s="31">
        <f t="shared" si="5"/>
        <v>-80000</v>
      </c>
    </row>
    <row r="30" spans="1:23" s="5" customFormat="1" ht="30" customHeight="1">
      <c r="A30" s="6"/>
      <c r="B30" s="1" t="s">
        <v>11</v>
      </c>
      <c r="C30" s="12">
        <v>1500000</v>
      </c>
      <c r="D30" s="12">
        <v>1400000</v>
      </c>
      <c r="E30" s="26">
        <f t="shared" si="9"/>
        <v>-100000</v>
      </c>
      <c r="F30" s="7">
        <v>1050000</v>
      </c>
      <c r="G30" s="7">
        <v>1000000</v>
      </c>
      <c r="H30" s="31">
        <f t="shared" si="7"/>
        <v>-50000</v>
      </c>
      <c r="I30" s="7">
        <v>1350000</v>
      </c>
      <c r="J30" s="7">
        <v>1300000</v>
      </c>
      <c r="K30" s="31">
        <f t="shared" si="8"/>
        <v>-50000</v>
      </c>
      <c r="L30" s="7">
        <v>1350000</v>
      </c>
      <c r="M30" s="7">
        <v>1300000</v>
      </c>
      <c r="N30" s="31">
        <f t="shared" si="4"/>
        <v>-50000</v>
      </c>
      <c r="O30" s="7">
        <v>1050000</v>
      </c>
      <c r="P30" s="7">
        <v>1000000</v>
      </c>
      <c r="Q30" s="31">
        <f t="shared" si="5"/>
        <v>-50000</v>
      </c>
    </row>
    <row r="31" spans="1:23" s="5" customFormat="1" ht="30" customHeight="1">
      <c r="A31" s="6"/>
      <c r="B31" s="1" t="s">
        <v>12</v>
      </c>
      <c r="C31" s="12">
        <v>2000000</v>
      </c>
      <c r="D31" s="12">
        <v>1900000</v>
      </c>
      <c r="E31" s="26">
        <f t="shared" si="9"/>
        <v>-100000</v>
      </c>
      <c r="F31" s="7">
        <v>1400000</v>
      </c>
      <c r="G31" s="7">
        <v>1300000</v>
      </c>
      <c r="H31" s="31">
        <f t="shared" si="7"/>
        <v>-100000</v>
      </c>
      <c r="I31" s="7">
        <v>1800000</v>
      </c>
      <c r="J31" s="7">
        <v>1700000</v>
      </c>
      <c r="K31" s="31">
        <f t="shared" si="8"/>
        <v>-100000</v>
      </c>
      <c r="L31" s="7">
        <v>1800000</v>
      </c>
      <c r="M31" s="7">
        <v>1700000</v>
      </c>
      <c r="N31" s="31">
        <f t="shared" si="4"/>
        <v>-100000</v>
      </c>
      <c r="O31" s="7">
        <v>1400000</v>
      </c>
      <c r="P31" s="7">
        <v>1300000</v>
      </c>
      <c r="Q31" s="31">
        <f t="shared" si="5"/>
        <v>-100000</v>
      </c>
    </row>
    <row r="32" spans="1:23" s="5" customFormat="1" ht="30" customHeight="1">
      <c r="A32" s="6"/>
      <c r="B32" s="1" t="s">
        <v>13</v>
      </c>
      <c r="C32" s="12">
        <v>3000000</v>
      </c>
      <c r="D32" s="12">
        <v>2900000</v>
      </c>
      <c r="E32" s="26">
        <f t="shared" si="9"/>
        <v>-100000</v>
      </c>
      <c r="F32" s="7">
        <v>2100000</v>
      </c>
      <c r="G32" s="7">
        <v>2000000</v>
      </c>
      <c r="H32" s="31">
        <f t="shared" si="7"/>
        <v>-100000</v>
      </c>
      <c r="I32" s="7">
        <v>2700000</v>
      </c>
      <c r="J32" s="7">
        <v>2600000</v>
      </c>
      <c r="K32" s="31">
        <f t="shared" si="8"/>
        <v>-100000</v>
      </c>
      <c r="L32" s="7">
        <v>2700000</v>
      </c>
      <c r="M32" s="7">
        <v>2600000</v>
      </c>
      <c r="N32" s="31">
        <f t="shared" si="4"/>
        <v>-100000</v>
      </c>
      <c r="O32" s="7">
        <v>2100000</v>
      </c>
      <c r="P32" s="7">
        <v>2000000</v>
      </c>
      <c r="Q32" s="31">
        <f t="shared" si="5"/>
        <v>-100000</v>
      </c>
    </row>
    <row r="33" spans="1:23" s="5" customFormat="1" ht="30" customHeight="1">
      <c r="A33" s="6"/>
      <c r="B33" s="1" t="s">
        <v>14</v>
      </c>
      <c r="C33" s="12">
        <v>5000000</v>
      </c>
      <c r="D33" s="12">
        <v>4900000</v>
      </c>
      <c r="E33" s="26">
        <f t="shared" si="9"/>
        <v>-100000</v>
      </c>
      <c r="F33" s="7">
        <v>3500000</v>
      </c>
      <c r="G33" s="7">
        <v>3400000</v>
      </c>
      <c r="H33" s="31">
        <f t="shared" si="7"/>
        <v>-100000</v>
      </c>
      <c r="I33" s="7">
        <v>4500000</v>
      </c>
      <c r="J33" s="7">
        <v>4400000</v>
      </c>
      <c r="K33" s="31">
        <f t="shared" si="8"/>
        <v>-100000</v>
      </c>
      <c r="L33" s="7">
        <v>4500000</v>
      </c>
      <c r="M33" s="7">
        <v>4400000</v>
      </c>
      <c r="N33" s="31">
        <f t="shared" si="4"/>
        <v>-100000</v>
      </c>
      <c r="O33" s="7">
        <v>3500000</v>
      </c>
      <c r="P33" s="7">
        <v>3400000</v>
      </c>
      <c r="Q33" s="31">
        <f t="shared" si="5"/>
        <v>-100000</v>
      </c>
    </row>
    <row r="34" spans="1:23" s="5" customFormat="1" ht="30" customHeight="1">
      <c r="A34" s="6"/>
      <c r="B34" s="1" t="s">
        <v>15</v>
      </c>
      <c r="C34" s="12">
        <v>6300000</v>
      </c>
      <c r="D34" s="12">
        <v>6200000</v>
      </c>
      <c r="E34" s="26">
        <f t="shared" si="9"/>
        <v>-100000</v>
      </c>
      <c r="F34" s="7">
        <v>4410000</v>
      </c>
      <c r="G34" s="7">
        <v>4300000</v>
      </c>
      <c r="H34" s="31">
        <f t="shared" si="7"/>
        <v>-110000</v>
      </c>
      <c r="I34" s="7">
        <v>5670000</v>
      </c>
      <c r="J34" s="7">
        <v>5600000</v>
      </c>
      <c r="K34" s="31">
        <f t="shared" si="8"/>
        <v>-70000</v>
      </c>
      <c r="L34" s="7">
        <v>5670000</v>
      </c>
      <c r="M34" s="7">
        <v>5600000</v>
      </c>
      <c r="N34" s="31">
        <f t="shared" si="4"/>
        <v>-70000</v>
      </c>
      <c r="O34" s="7">
        <v>4410000</v>
      </c>
      <c r="P34" s="7">
        <v>4300000</v>
      </c>
      <c r="Q34" s="31">
        <f t="shared" si="5"/>
        <v>-110000</v>
      </c>
    </row>
    <row r="35" spans="1:23" s="5" customFormat="1" ht="30" customHeight="1">
      <c r="A35" s="6"/>
      <c r="B35" s="1" t="s">
        <v>16</v>
      </c>
      <c r="C35" s="12">
        <v>7500000</v>
      </c>
      <c r="D35" s="12">
        <v>7400000</v>
      </c>
      <c r="E35" s="26">
        <f t="shared" si="9"/>
        <v>-100000</v>
      </c>
      <c r="F35" s="7">
        <v>5250000</v>
      </c>
      <c r="G35" s="7">
        <v>5200000</v>
      </c>
      <c r="H35" s="31">
        <f t="shared" si="7"/>
        <v>-50000</v>
      </c>
      <c r="I35" s="7">
        <v>6750000</v>
      </c>
      <c r="J35" s="7">
        <v>6700000</v>
      </c>
      <c r="K35" s="31">
        <f t="shared" si="8"/>
        <v>-50000</v>
      </c>
      <c r="L35" s="7">
        <v>6750000</v>
      </c>
      <c r="M35" s="7">
        <v>6700000</v>
      </c>
      <c r="N35" s="31">
        <f t="shared" si="4"/>
        <v>-50000</v>
      </c>
      <c r="O35" s="7">
        <v>5250000</v>
      </c>
      <c r="P35" s="7">
        <v>5100000</v>
      </c>
      <c r="Q35" s="31">
        <f t="shared" si="5"/>
        <v>-150000</v>
      </c>
    </row>
    <row r="36" spans="1:23" s="5" customFormat="1" ht="30" customHeight="1">
      <c r="A36" s="19">
        <v>2</v>
      </c>
      <c r="B36" s="20" t="s">
        <v>9</v>
      </c>
      <c r="C36" s="23"/>
      <c r="D36" s="23"/>
      <c r="E36" s="27"/>
      <c r="F36" s="23"/>
      <c r="G36" s="23"/>
      <c r="H36" s="27"/>
      <c r="I36" s="23"/>
      <c r="J36" s="23"/>
      <c r="K36" s="27"/>
      <c r="L36" s="23"/>
      <c r="M36" s="23"/>
      <c r="N36" s="31"/>
      <c r="O36" s="23"/>
      <c r="P36" s="23"/>
      <c r="Q36" s="31"/>
      <c r="S36" s="16"/>
      <c r="U36" s="16"/>
    </row>
    <row r="37" spans="1:23" s="5" customFormat="1" ht="30" customHeight="1">
      <c r="A37" s="6"/>
      <c r="B37" s="1" t="s">
        <v>3</v>
      </c>
      <c r="C37" s="12">
        <v>300000</v>
      </c>
      <c r="D37" s="12">
        <v>250000</v>
      </c>
      <c r="E37" s="26">
        <f>D37-C37</f>
        <v>-50000</v>
      </c>
      <c r="F37" s="7">
        <v>210000</v>
      </c>
      <c r="G37" s="7">
        <v>180000</v>
      </c>
      <c r="H37" s="31">
        <f t="shared" si="7"/>
        <v>-30000</v>
      </c>
      <c r="I37" s="7">
        <v>270000</v>
      </c>
      <c r="J37" s="7">
        <v>240000</v>
      </c>
      <c r="K37" s="31">
        <f t="shared" si="8"/>
        <v>-30000</v>
      </c>
      <c r="L37" s="7">
        <v>270000</v>
      </c>
      <c r="M37" s="7">
        <v>170000</v>
      </c>
      <c r="N37" s="31">
        <f t="shared" si="4"/>
        <v>-100000</v>
      </c>
      <c r="O37" s="7">
        <v>210000</v>
      </c>
      <c r="P37" s="7">
        <v>130000</v>
      </c>
      <c r="Q37" s="31">
        <f t="shared" si="5"/>
        <v>-80000</v>
      </c>
      <c r="R37" s="15"/>
      <c r="S37" s="15"/>
      <c r="T37" s="15"/>
      <c r="U37" s="15"/>
      <c r="V37" s="15"/>
      <c r="W37" s="16"/>
    </row>
    <row r="38" spans="1:23" s="5" customFormat="1" ht="30" customHeight="1">
      <c r="A38" s="6"/>
      <c r="B38" s="1" t="s">
        <v>4</v>
      </c>
      <c r="C38" s="12">
        <v>600000</v>
      </c>
      <c r="D38" s="12">
        <v>550000</v>
      </c>
      <c r="E38" s="26">
        <f t="shared" ref="E38:E47" si="10">D38-C38</f>
        <v>-50000</v>
      </c>
      <c r="F38" s="7">
        <v>420000</v>
      </c>
      <c r="G38" s="7">
        <v>390000</v>
      </c>
      <c r="H38" s="31">
        <f t="shared" si="7"/>
        <v>-30000</v>
      </c>
      <c r="I38" s="7">
        <v>540000</v>
      </c>
      <c r="J38" s="7">
        <v>500000</v>
      </c>
      <c r="K38" s="31">
        <f t="shared" si="8"/>
        <v>-40000</v>
      </c>
      <c r="L38" s="7">
        <v>540000</v>
      </c>
      <c r="M38" s="7">
        <v>440000</v>
      </c>
      <c r="N38" s="31">
        <f t="shared" si="4"/>
        <v>-100000</v>
      </c>
      <c r="O38" s="7">
        <v>420000</v>
      </c>
      <c r="P38" s="7">
        <v>340000</v>
      </c>
      <c r="Q38" s="31">
        <f t="shared" si="5"/>
        <v>-80000</v>
      </c>
      <c r="S38" s="15"/>
      <c r="T38" s="15"/>
      <c r="U38" s="15"/>
    </row>
    <row r="39" spans="1:23" s="5" customFormat="1" ht="30" customHeight="1">
      <c r="A39" s="6"/>
      <c r="B39" s="1" t="s">
        <v>5</v>
      </c>
      <c r="C39" s="12">
        <v>800000</v>
      </c>
      <c r="D39" s="12">
        <v>750000</v>
      </c>
      <c r="E39" s="26">
        <f t="shared" si="10"/>
        <v>-50000</v>
      </c>
      <c r="F39" s="7">
        <v>560000</v>
      </c>
      <c r="G39" s="7">
        <v>530000</v>
      </c>
      <c r="H39" s="31">
        <f t="shared" si="7"/>
        <v>-30000</v>
      </c>
      <c r="I39" s="7">
        <v>720000</v>
      </c>
      <c r="J39" s="7">
        <v>690000</v>
      </c>
      <c r="K39" s="31">
        <f t="shared" si="8"/>
        <v>-30000</v>
      </c>
      <c r="L39" s="7">
        <v>720000</v>
      </c>
      <c r="M39" s="7">
        <v>620000</v>
      </c>
      <c r="N39" s="31">
        <f t="shared" si="4"/>
        <v>-100000</v>
      </c>
      <c r="O39" s="7">
        <v>560000</v>
      </c>
      <c r="P39" s="7">
        <v>480000</v>
      </c>
      <c r="Q39" s="31">
        <f t="shared" si="5"/>
        <v>-80000</v>
      </c>
    </row>
    <row r="40" spans="1:23" s="5" customFormat="1" ht="30" customHeight="1">
      <c r="A40" s="6"/>
      <c r="B40" s="1" t="s">
        <v>6</v>
      </c>
      <c r="C40" s="12">
        <v>1100000</v>
      </c>
      <c r="D40" s="12">
        <v>1000000</v>
      </c>
      <c r="E40" s="26">
        <f t="shared" si="10"/>
        <v>-100000</v>
      </c>
      <c r="F40" s="7">
        <v>770000</v>
      </c>
      <c r="G40" s="7">
        <v>740000</v>
      </c>
      <c r="H40" s="31">
        <f t="shared" si="7"/>
        <v>-30000</v>
      </c>
      <c r="I40" s="7">
        <v>990000</v>
      </c>
      <c r="J40" s="7">
        <v>950000</v>
      </c>
      <c r="K40" s="31">
        <f t="shared" si="8"/>
        <v>-40000</v>
      </c>
      <c r="L40" s="7">
        <v>990000</v>
      </c>
      <c r="M40" s="7">
        <v>900000</v>
      </c>
      <c r="N40" s="31">
        <f t="shared" si="4"/>
        <v>-90000</v>
      </c>
      <c r="O40" s="7">
        <v>770000</v>
      </c>
      <c r="P40" s="7">
        <v>690000</v>
      </c>
      <c r="Q40" s="31">
        <f t="shared" si="5"/>
        <v>-80000</v>
      </c>
    </row>
    <row r="41" spans="1:23" s="5" customFormat="1" ht="30" customHeight="1">
      <c r="A41" s="6"/>
      <c r="B41" s="1" t="s">
        <v>7</v>
      </c>
      <c r="C41" s="12">
        <v>1400000</v>
      </c>
      <c r="D41" s="12">
        <v>1300000</v>
      </c>
      <c r="E41" s="26">
        <f t="shared" si="10"/>
        <v>-100000</v>
      </c>
      <c r="F41" s="7">
        <v>980000</v>
      </c>
      <c r="G41" s="7">
        <v>950000</v>
      </c>
      <c r="H41" s="31">
        <f t="shared" si="7"/>
        <v>-30000</v>
      </c>
      <c r="I41" s="7">
        <v>1260000</v>
      </c>
      <c r="J41" s="7">
        <v>1200000</v>
      </c>
      <c r="K41" s="31">
        <f t="shared" si="8"/>
        <v>-60000</v>
      </c>
      <c r="L41" s="7">
        <v>1260000</v>
      </c>
      <c r="M41" s="7">
        <v>1200000</v>
      </c>
      <c r="N41" s="31">
        <f t="shared" si="4"/>
        <v>-60000</v>
      </c>
      <c r="O41" s="7">
        <v>980000</v>
      </c>
      <c r="P41" s="7">
        <v>900000</v>
      </c>
      <c r="Q41" s="31">
        <f t="shared" si="5"/>
        <v>-80000</v>
      </c>
    </row>
    <row r="42" spans="1:23" s="5" customFormat="1" ht="30" customHeight="1">
      <c r="A42" s="6"/>
      <c r="B42" s="1" t="s">
        <v>11</v>
      </c>
      <c r="C42" s="12">
        <v>1600000</v>
      </c>
      <c r="D42" s="12">
        <v>1500000</v>
      </c>
      <c r="E42" s="26">
        <f t="shared" si="10"/>
        <v>-100000</v>
      </c>
      <c r="F42" s="7">
        <v>1120000</v>
      </c>
      <c r="G42" s="7">
        <v>1100000</v>
      </c>
      <c r="H42" s="31">
        <f t="shared" si="7"/>
        <v>-20000</v>
      </c>
      <c r="I42" s="7">
        <v>1440000</v>
      </c>
      <c r="J42" s="7">
        <v>1400000</v>
      </c>
      <c r="K42" s="31">
        <f t="shared" si="8"/>
        <v>-40000</v>
      </c>
      <c r="L42" s="7">
        <v>1440000</v>
      </c>
      <c r="M42" s="7">
        <v>1300000</v>
      </c>
      <c r="N42" s="31">
        <f t="shared" si="4"/>
        <v>-140000</v>
      </c>
      <c r="O42" s="7">
        <v>1120000</v>
      </c>
      <c r="P42" s="7">
        <v>1000000</v>
      </c>
      <c r="Q42" s="31">
        <f t="shared" si="5"/>
        <v>-120000</v>
      </c>
    </row>
    <row r="43" spans="1:23" s="5" customFormat="1" ht="30" customHeight="1">
      <c r="A43" s="6"/>
      <c r="B43" s="1" t="s">
        <v>12</v>
      </c>
      <c r="C43" s="12">
        <v>2100000</v>
      </c>
      <c r="D43" s="12">
        <v>2000000</v>
      </c>
      <c r="E43" s="26">
        <f t="shared" si="10"/>
        <v>-100000</v>
      </c>
      <c r="F43" s="7">
        <v>1470000</v>
      </c>
      <c r="G43" s="7">
        <v>1400000</v>
      </c>
      <c r="H43" s="31">
        <f t="shared" si="7"/>
        <v>-70000</v>
      </c>
      <c r="I43" s="7">
        <v>1890000</v>
      </c>
      <c r="J43" s="7">
        <v>1850000</v>
      </c>
      <c r="K43" s="31">
        <f t="shared" si="8"/>
        <v>-40000</v>
      </c>
      <c r="L43" s="7">
        <v>1890000</v>
      </c>
      <c r="M43" s="7">
        <v>1800000</v>
      </c>
      <c r="N43" s="31">
        <f t="shared" si="4"/>
        <v>-90000</v>
      </c>
      <c r="O43" s="7">
        <v>1470000</v>
      </c>
      <c r="P43" s="7">
        <v>1400000</v>
      </c>
      <c r="Q43" s="31">
        <f t="shared" si="5"/>
        <v>-70000</v>
      </c>
    </row>
    <row r="44" spans="1:23" s="5" customFormat="1" ht="30" customHeight="1">
      <c r="A44" s="6"/>
      <c r="B44" s="1" t="s">
        <v>13</v>
      </c>
      <c r="C44" s="12">
        <v>3100000</v>
      </c>
      <c r="D44" s="12">
        <v>3000000</v>
      </c>
      <c r="E44" s="26">
        <f t="shared" si="10"/>
        <v>-100000</v>
      </c>
      <c r="F44" s="7">
        <v>2170000</v>
      </c>
      <c r="G44" s="7">
        <v>2100000</v>
      </c>
      <c r="H44" s="31">
        <f t="shared" si="7"/>
        <v>-70000</v>
      </c>
      <c r="I44" s="7">
        <v>2790000</v>
      </c>
      <c r="J44" s="7">
        <v>2750000</v>
      </c>
      <c r="K44" s="31">
        <f t="shared" si="8"/>
        <v>-40000</v>
      </c>
      <c r="L44" s="7">
        <v>2790000</v>
      </c>
      <c r="M44" s="7">
        <v>2700000</v>
      </c>
      <c r="N44" s="31">
        <f t="shared" si="4"/>
        <v>-90000</v>
      </c>
      <c r="O44" s="7">
        <v>2170000</v>
      </c>
      <c r="P44" s="7">
        <v>2100000</v>
      </c>
      <c r="Q44" s="31">
        <f t="shared" si="5"/>
        <v>-70000</v>
      </c>
    </row>
    <row r="45" spans="1:23" s="5" customFormat="1" ht="30" customHeight="1">
      <c r="A45" s="6"/>
      <c r="B45" s="1" t="s">
        <v>14</v>
      </c>
      <c r="C45" s="12">
        <v>5100000</v>
      </c>
      <c r="D45" s="12">
        <v>5000000</v>
      </c>
      <c r="E45" s="26">
        <f t="shared" si="10"/>
        <v>-100000</v>
      </c>
      <c r="F45" s="7">
        <v>3570000</v>
      </c>
      <c r="G45" s="7">
        <v>3500000</v>
      </c>
      <c r="H45" s="31">
        <f t="shared" si="7"/>
        <v>-70000</v>
      </c>
      <c r="I45" s="7">
        <v>4590000</v>
      </c>
      <c r="J45" s="7">
        <v>4550000</v>
      </c>
      <c r="K45" s="31">
        <f t="shared" si="8"/>
        <v>-40000</v>
      </c>
      <c r="L45" s="7">
        <v>4590000</v>
      </c>
      <c r="M45" s="7">
        <v>4500000</v>
      </c>
      <c r="N45" s="31">
        <f t="shared" si="4"/>
        <v>-90000</v>
      </c>
      <c r="O45" s="7">
        <v>3570000</v>
      </c>
      <c r="P45" s="7">
        <v>3500000</v>
      </c>
      <c r="Q45" s="31">
        <f t="shared" si="5"/>
        <v>-70000</v>
      </c>
    </row>
    <row r="46" spans="1:23" s="5" customFormat="1" ht="30" customHeight="1">
      <c r="A46" s="6"/>
      <c r="B46" s="1" t="s">
        <v>15</v>
      </c>
      <c r="C46" s="12">
        <v>6400000</v>
      </c>
      <c r="D46" s="12">
        <v>6300000</v>
      </c>
      <c r="E46" s="26">
        <f t="shared" si="10"/>
        <v>-100000</v>
      </c>
      <c r="F46" s="7">
        <v>4480000</v>
      </c>
      <c r="G46" s="7">
        <v>4400000</v>
      </c>
      <c r="H46" s="31">
        <f t="shared" si="7"/>
        <v>-80000</v>
      </c>
      <c r="I46" s="7">
        <v>5760000</v>
      </c>
      <c r="J46" s="7">
        <v>5700000</v>
      </c>
      <c r="K46" s="31">
        <f t="shared" si="8"/>
        <v>-60000</v>
      </c>
      <c r="L46" s="7">
        <v>5760000</v>
      </c>
      <c r="M46" s="7">
        <v>5700000</v>
      </c>
      <c r="N46" s="31">
        <f t="shared" si="4"/>
        <v>-60000</v>
      </c>
      <c r="O46" s="7">
        <v>4480000</v>
      </c>
      <c r="P46" s="7">
        <v>4400000</v>
      </c>
      <c r="Q46" s="31">
        <f t="shared" si="5"/>
        <v>-80000</v>
      </c>
    </row>
    <row r="47" spans="1:23" s="5" customFormat="1" ht="30" customHeight="1">
      <c r="A47" s="6"/>
      <c r="B47" s="1" t="s">
        <v>16</v>
      </c>
      <c r="C47" s="12">
        <v>7600000</v>
      </c>
      <c r="D47" s="12">
        <v>7500000</v>
      </c>
      <c r="E47" s="26">
        <f t="shared" si="10"/>
        <v>-100000</v>
      </c>
      <c r="F47" s="7">
        <v>5320000</v>
      </c>
      <c r="G47" s="7">
        <v>5300000</v>
      </c>
      <c r="H47" s="31">
        <f t="shared" si="7"/>
        <v>-20000</v>
      </c>
      <c r="I47" s="7">
        <v>6840000</v>
      </c>
      <c r="J47" s="7">
        <v>6800000</v>
      </c>
      <c r="K47" s="31">
        <f t="shared" si="8"/>
        <v>-40000</v>
      </c>
      <c r="L47" s="7">
        <v>6840000</v>
      </c>
      <c r="M47" s="7">
        <v>6700000</v>
      </c>
      <c r="N47" s="31">
        <f t="shared" si="4"/>
        <v>-140000</v>
      </c>
      <c r="O47" s="7">
        <v>5320000</v>
      </c>
      <c r="P47" s="7">
        <v>5200000</v>
      </c>
      <c r="Q47" s="31">
        <f t="shared" si="5"/>
        <v>-120000</v>
      </c>
    </row>
  </sheetData>
  <mergeCells count="14">
    <mergeCell ref="L5:Q5"/>
    <mergeCell ref="A5:A7"/>
    <mergeCell ref="B2:Q2"/>
    <mergeCell ref="N4:Q4"/>
    <mergeCell ref="C5:E5"/>
    <mergeCell ref="F6:H6"/>
    <mergeCell ref="I6:K6"/>
    <mergeCell ref="L6:N6"/>
    <mergeCell ref="O6:Q6"/>
    <mergeCell ref="C6:C7"/>
    <mergeCell ref="D6:D7"/>
    <mergeCell ref="E6:E7"/>
    <mergeCell ref="B5:B7"/>
    <mergeCell ref="F5:K5"/>
  </mergeCells>
  <printOptions horizontalCentered="1"/>
  <pageMargins left="0" right="0" top="0.74803149606299213" bottom="0.74803149606299213"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4120-3573-4FE9-84B3-6C054D7065FE}">
  <dimension ref="A1:K79"/>
  <sheetViews>
    <sheetView tabSelected="1" topLeftCell="A61" zoomScale="85" zoomScaleNormal="85" workbookViewId="0">
      <selection activeCell="D68" sqref="D68"/>
    </sheetView>
  </sheetViews>
  <sheetFormatPr defaultColWidth="9.140625" defaultRowHeight="16.5"/>
  <cols>
    <col min="1" max="1" width="8.42578125" style="3" customWidth="1"/>
    <col min="2" max="2" width="45.5703125" style="4" customWidth="1"/>
    <col min="3" max="4" width="17.42578125" style="4" customWidth="1"/>
    <col min="5" max="5" width="14.140625" style="4" customWidth="1"/>
    <col min="6" max="6" width="18" style="5" customWidth="1"/>
    <col min="7" max="7" width="14.7109375" style="5" customWidth="1"/>
    <col min="8" max="8" width="15.7109375" style="5" customWidth="1"/>
    <col min="9" max="9" width="18.140625" style="5" customWidth="1"/>
    <col min="10" max="10" width="9.140625" style="4" customWidth="1"/>
    <col min="11" max="16384" width="9.140625" style="4"/>
  </cols>
  <sheetData>
    <row r="1" spans="1:9" ht="18.75">
      <c r="A1" s="112"/>
      <c r="B1" s="113"/>
      <c r="C1" s="113"/>
      <c r="D1" s="113"/>
      <c r="E1" s="113"/>
      <c r="F1" s="114"/>
      <c r="G1" s="114"/>
      <c r="H1" s="114"/>
      <c r="I1" s="114"/>
    </row>
    <row r="2" spans="1:9" s="106" customFormat="1" ht="18.75">
      <c r="A2" s="150" t="s">
        <v>158</v>
      </c>
      <c r="B2" s="150"/>
      <c r="C2" s="150"/>
      <c r="D2" s="150"/>
      <c r="E2" s="150"/>
      <c r="F2" s="150"/>
      <c r="G2" s="150"/>
      <c r="H2" s="150"/>
      <c r="I2" s="150"/>
    </row>
    <row r="3" spans="1:9" s="106" customFormat="1" ht="39.75" customHeight="1">
      <c r="A3" s="149" t="s">
        <v>209</v>
      </c>
      <c r="B3" s="149"/>
      <c r="C3" s="149"/>
      <c r="D3" s="149"/>
      <c r="E3" s="149"/>
      <c r="F3" s="149"/>
      <c r="G3" s="149"/>
      <c r="H3" s="149"/>
      <c r="I3" s="149"/>
    </row>
    <row r="4" spans="1:9" s="106" customFormat="1" ht="18.75">
      <c r="A4" s="174" t="s">
        <v>201</v>
      </c>
      <c r="B4" s="174"/>
      <c r="C4" s="174"/>
      <c r="D4" s="174"/>
      <c r="E4" s="174"/>
      <c r="F4" s="174"/>
      <c r="G4" s="174"/>
      <c r="H4" s="174"/>
      <c r="I4" s="174"/>
    </row>
    <row r="5" spans="1:9" ht="18.75">
      <c r="A5" s="112"/>
      <c r="B5" s="113"/>
      <c r="C5" s="113"/>
      <c r="D5" s="113"/>
      <c r="E5" s="113"/>
      <c r="F5" s="114"/>
      <c r="G5" s="114"/>
      <c r="H5" s="114"/>
      <c r="I5" s="114"/>
    </row>
    <row r="6" spans="1:9" ht="18.75">
      <c r="A6" s="112"/>
      <c r="B6" s="113"/>
      <c r="C6" s="113"/>
      <c r="D6" s="113"/>
      <c r="E6" s="113"/>
      <c r="F6" s="114"/>
      <c r="G6" s="114"/>
      <c r="H6" s="114"/>
      <c r="I6" s="115" t="s">
        <v>18</v>
      </c>
    </row>
    <row r="7" spans="1:9" s="5" customFormat="1" ht="18.75">
      <c r="A7" s="175" t="s">
        <v>29</v>
      </c>
      <c r="B7" s="175" t="s">
        <v>0</v>
      </c>
      <c r="C7" s="178" t="s">
        <v>23</v>
      </c>
      <c r="D7" s="178"/>
      <c r="E7" s="178"/>
      <c r="F7" s="171" t="s">
        <v>157</v>
      </c>
      <c r="G7" s="171"/>
      <c r="H7" s="172" t="s">
        <v>25</v>
      </c>
      <c r="I7" s="173"/>
    </row>
    <row r="8" spans="1:9" s="5" customFormat="1" ht="18.75">
      <c r="A8" s="176"/>
      <c r="B8" s="176"/>
      <c r="C8" s="179" t="s">
        <v>205</v>
      </c>
      <c r="D8" s="180"/>
      <c r="E8" s="181" t="s">
        <v>206</v>
      </c>
      <c r="F8" s="175" t="s">
        <v>26</v>
      </c>
      <c r="G8" s="175" t="s">
        <v>17</v>
      </c>
      <c r="H8" s="175" t="s">
        <v>190</v>
      </c>
      <c r="I8" s="175" t="s">
        <v>191</v>
      </c>
    </row>
    <row r="9" spans="1:9" s="5" customFormat="1" ht="18.75">
      <c r="A9" s="177"/>
      <c r="B9" s="177"/>
      <c r="C9" s="118" t="s">
        <v>207</v>
      </c>
      <c r="D9" s="118" t="s">
        <v>208</v>
      </c>
      <c r="E9" s="182"/>
      <c r="F9" s="177"/>
      <c r="G9" s="177"/>
      <c r="H9" s="177"/>
      <c r="I9" s="177"/>
    </row>
    <row r="10" spans="1:9" s="5" customFormat="1" ht="49.5" customHeight="1">
      <c r="A10" s="118" t="s">
        <v>159</v>
      </c>
      <c r="B10" s="118" t="s">
        <v>197</v>
      </c>
      <c r="C10" s="142"/>
      <c r="D10" s="142"/>
      <c r="E10" s="119"/>
      <c r="F10" s="116"/>
      <c r="G10" s="117"/>
      <c r="H10" s="117"/>
      <c r="I10" s="117"/>
    </row>
    <row r="11" spans="1:9" s="5" customFormat="1" ht="30" customHeight="1">
      <c r="A11" s="120" t="s">
        <v>30</v>
      </c>
      <c r="B11" s="121" t="s">
        <v>192</v>
      </c>
      <c r="C11" s="121"/>
      <c r="D11" s="121"/>
      <c r="E11" s="122"/>
      <c r="F11" s="122"/>
      <c r="G11" s="122"/>
      <c r="H11" s="122"/>
      <c r="I11" s="122"/>
    </row>
    <row r="12" spans="1:9" s="5" customFormat="1" ht="30" customHeight="1">
      <c r="A12" s="120">
        <v>1</v>
      </c>
      <c r="B12" s="134" t="s">
        <v>195</v>
      </c>
      <c r="C12" s="134"/>
      <c r="D12" s="134"/>
      <c r="E12" s="123"/>
      <c r="F12" s="123"/>
      <c r="G12" s="123"/>
      <c r="H12" s="123"/>
      <c r="I12" s="123"/>
    </row>
    <row r="13" spans="1:9" s="5" customFormat="1" ht="30" customHeight="1">
      <c r="A13" s="136" t="s">
        <v>160</v>
      </c>
      <c r="B13" s="124" t="s">
        <v>177</v>
      </c>
      <c r="C13" s="143">
        <v>102000</v>
      </c>
      <c r="D13" s="143">
        <v>72000</v>
      </c>
      <c r="E13" s="125">
        <v>59000</v>
      </c>
      <c r="F13" s="126">
        <v>34000</v>
      </c>
      <c r="G13" s="126">
        <v>45000</v>
      </c>
      <c r="H13" s="126">
        <v>54000</v>
      </c>
      <c r="I13" s="126">
        <v>36000</v>
      </c>
    </row>
    <row r="14" spans="1:9" s="5" customFormat="1" ht="30" customHeight="1">
      <c r="A14" s="136" t="s">
        <v>161</v>
      </c>
      <c r="B14" s="124" t="s">
        <v>178</v>
      </c>
      <c r="C14" s="143">
        <v>245000</v>
      </c>
      <c r="D14" s="143">
        <v>173000</v>
      </c>
      <c r="E14" s="125">
        <v>140000</v>
      </c>
      <c r="F14" s="126">
        <v>102000</v>
      </c>
      <c r="G14" s="126">
        <v>136000</v>
      </c>
      <c r="H14" s="126">
        <v>147000</v>
      </c>
      <c r="I14" s="126">
        <v>97000</v>
      </c>
    </row>
    <row r="15" spans="1:9" s="5" customFormat="1" ht="30" customHeight="1">
      <c r="A15" s="136" t="s">
        <v>162</v>
      </c>
      <c r="B15" s="124" t="s">
        <v>179</v>
      </c>
      <c r="C15" s="143">
        <v>408000</v>
      </c>
      <c r="D15" s="143">
        <v>289000</v>
      </c>
      <c r="E15" s="125">
        <v>234000</v>
      </c>
      <c r="F15" s="126">
        <v>170000</v>
      </c>
      <c r="G15" s="126">
        <v>215000</v>
      </c>
      <c r="H15" s="126">
        <v>201000</v>
      </c>
      <c r="I15" s="126">
        <v>145000</v>
      </c>
    </row>
    <row r="16" spans="1:9" s="5" customFormat="1" ht="30" customHeight="1">
      <c r="A16" s="136" t="s">
        <v>163</v>
      </c>
      <c r="B16" s="124" t="s">
        <v>180</v>
      </c>
      <c r="C16" s="143">
        <v>775000</v>
      </c>
      <c r="D16" s="143">
        <v>548000</v>
      </c>
      <c r="E16" s="125">
        <v>445000</v>
      </c>
      <c r="F16" s="126">
        <v>316000</v>
      </c>
      <c r="G16" s="126">
        <v>396000</v>
      </c>
      <c r="H16" s="126">
        <v>389000</v>
      </c>
      <c r="I16" s="126">
        <v>303000</v>
      </c>
    </row>
    <row r="17" spans="1:11" s="5" customFormat="1" ht="30" customHeight="1">
      <c r="A17" s="136" t="s">
        <v>164</v>
      </c>
      <c r="B17" s="124" t="s">
        <v>181</v>
      </c>
      <c r="C17" s="143">
        <v>1142000</v>
      </c>
      <c r="D17" s="143">
        <v>808000</v>
      </c>
      <c r="E17" s="125">
        <v>655000</v>
      </c>
      <c r="F17" s="126">
        <v>463000</v>
      </c>
      <c r="G17" s="126">
        <v>576000</v>
      </c>
      <c r="H17" s="126">
        <v>576000</v>
      </c>
      <c r="I17" s="126">
        <v>436000</v>
      </c>
    </row>
    <row r="18" spans="1:11" s="5" customFormat="1" ht="30" customHeight="1">
      <c r="A18" s="136" t="s">
        <v>165</v>
      </c>
      <c r="B18" s="124" t="s">
        <v>182</v>
      </c>
      <c r="C18" s="143">
        <v>1672000</v>
      </c>
      <c r="D18" s="143">
        <v>1184000</v>
      </c>
      <c r="E18" s="125">
        <v>959000</v>
      </c>
      <c r="F18" s="126">
        <v>678000</v>
      </c>
      <c r="G18" s="126">
        <v>701000</v>
      </c>
      <c r="H18" s="126">
        <v>871000</v>
      </c>
      <c r="I18" s="126">
        <v>615000</v>
      </c>
      <c r="K18" s="145"/>
    </row>
    <row r="19" spans="1:11" s="5" customFormat="1" ht="30" customHeight="1">
      <c r="A19" s="133">
        <v>2</v>
      </c>
      <c r="B19" s="134" t="s">
        <v>194</v>
      </c>
      <c r="C19" s="146"/>
      <c r="D19" s="146"/>
      <c r="E19" s="127"/>
      <c r="F19" s="127"/>
      <c r="G19" s="127"/>
      <c r="H19" s="127"/>
      <c r="I19" s="127"/>
    </row>
    <row r="20" spans="1:11" s="5" customFormat="1" ht="30" customHeight="1">
      <c r="A20" s="136" t="s">
        <v>167</v>
      </c>
      <c r="B20" s="124" t="s">
        <v>177</v>
      </c>
      <c r="C20" s="143">
        <v>245000</v>
      </c>
      <c r="D20" s="143">
        <v>173000</v>
      </c>
      <c r="E20" s="125">
        <v>140000</v>
      </c>
      <c r="F20" s="126">
        <v>90000</v>
      </c>
      <c r="G20" s="126">
        <v>136000</v>
      </c>
      <c r="H20" s="126">
        <v>107000</v>
      </c>
      <c r="I20" s="126">
        <v>85000</v>
      </c>
    </row>
    <row r="21" spans="1:11" s="5" customFormat="1" ht="30" customHeight="1">
      <c r="A21" s="136" t="s">
        <v>168</v>
      </c>
      <c r="B21" s="124" t="s">
        <v>178</v>
      </c>
      <c r="C21" s="143">
        <v>612000</v>
      </c>
      <c r="D21" s="143">
        <v>433000</v>
      </c>
      <c r="E21" s="125">
        <v>351000</v>
      </c>
      <c r="F21" s="126">
        <v>215000</v>
      </c>
      <c r="G21" s="126">
        <v>283000</v>
      </c>
      <c r="H21" s="126">
        <v>308000</v>
      </c>
      <c r="I21" s="126">
        <v>194000</v>
      </c>
    </row>
    <row r="22" spans="1:11" s="5" customFormat="1" ht="30" customHeight="1">
      <c r="A22" s="136" t="s">
        <v>169</v>
      </c>
      <c r="B22" s="124" t="s">
        <v>179</v>
      </c>
      <c r="C22" s="143">
        <v>775000</v>
      </c>
      <c r="D22" s="143">
        <v>548000</v>
      </c>
      <c r="E22" s="125">
        <v>445000</v>
      </c>
      <c r="F22" s="126">
        <v>283000</v>
      </c>
      <c r="G22" s="126">
        <v>362000</v>
      </c>
      <c r="H22" s="126">
        <v>415000</v>
      </c>
      <c r="I22" s="126">
        <v>266000</v>
      </c>
    </row>
    <row r="23" spans="1:11" s="5" customFormat="1" ht="30" customHeight="1">
      <c r="A23" s="136" t="s">
        <v>170</v>
      </c>
      <c r="B23" s="124" t="s">
        <v>180</v>
      </c>
      <c r="C23" s="143">
        <v>917000</v>
      </c>
      <c r="D23" s="143">
        <v>650000</v>
      </c>
      <c r="E23" s="125">
        <v>527000</v>
      </c>
      <c r="F23" s="126">
        <v>316000</v>
      </c>
      <c r="G23" s="126">
        <v>441000</v>
      </c>
      <c r="H23" s="126">
        <v>496000</v>
      </c>
      <c r="I23" s="126">
        <v>315000</v>
      </c>
    </row>
    <row r="24" spans="1:11" s="5" customFormat="1" ht="30" customHeight="1">
      <c r="A24" s="136" t="s">
        <v>171</v>
      </c>
      <c r="B24" s="124" t="s">
        <v>181</v>
      </c>
      <c r="C24" s="143">
        <v>1264000</v>
      </c>
      <c r="D24" s="143">
        <v>895000</v>
      </c>
      <c r="E24" s="125">
        <v>725000</v>
      </c>
      <c r="F24" s="126">
        <v>429000</v>
      </c>
      <c r="G24" s="126">
        <v>588000</v>
      </c>
      <c r="H24" s="126">
        <v>670000</v>
      </c>
      <c r="I24" s="126">
        <v>436000</v>
      </c>
    </row>
    <row r="25" spans="1:11" s="5" customFormat="1" ht="30" customHeight="1">
      <c r="A25" s="136" t="s">
        <v>172</v>
      </c>
      <c r="B25" s="124" t="s">
        <v>182</v>
      </c>
      <c r="C25" s="143">
        <v>1692000</v>
      </c>
      <c r="D25" s="143">
        <v>1198000</v>
      </c>
      <c r="E25" s="125">
        <v>971000</v>
      </c>
      <c r="F25" s="126">
        <v>701000</v>
      </c>
      <c r="G25" s="126">
        <v>701000</v>
      </c>
      <c r="H25" s="126">
        <v>1085000</v>
      </c>
      <c r="I25" s="126">
        <v>615000</v>
      </c>
    </row>
    <row r="26" spans="1:11" s="5" customFormat="1" ht="150.75" customHeight="1">
      <c r="A26" s="136" t="s">
        <v>173</v>
      </c>
      <c r="B26" s="124" t="s">
        <v>202</v>
      </c>
      <c r="C26" s="124"/>
      <c r="D26" s="124"/>
      <c r="E26" s="125"/>
      <c r="F26" s="126"/>
      <c r="G26" s="126"/>
      <c r="H26" s="126"/>
      <c r="I26" s="126"/>
    </row>
    <row r="27" spans="1:11" s="5" customFormat="1" ht="30" customHeight="1">
      <c r="A27" s="120" t="s">
        <v>31</v>
      </c>
      <c r="B27" s="121" t="s">
        <v>193</v>
      </c>
      <c r="C27" s="121"/>
      <c r="D27" s="121"/>
      <c r="E27" s="128"/>
      <c r="F27" s="128"/>
      <c r="G27" s="128"/>
      <c r="H27" s="128"/>
      <c r="I27" s="128"/>
    </row>
    <row r="28" spans="1:11" s="5" customFormat="1" ht="30" customHeight="1">
      <c r="A28" s="133">
        <v>1</v>
      </c>
      <c r="B28" s="134" t="s">
        <v>195</v>
      </c>
      <c r="C28" s="134"/>
      <c r="D28" s="134"/>
      <c r="E28" s="127"/>
      <c r="F28" s="127"/>
      <c r="G28" s="127"/>
      <c r="H28" s="127"/>
      <c r="I28" s="127"/>
    </row>
    <row r="29" spans="1:11" s="5" customFormat="1" ht="30" customHeight="1">
      <c r="A29" s="136" t="s">
        <v>160</v>
      </c>
      <c r="B29" s="124" t="s">
        <v>183</v>
      </c>
      <c r="C29" s="124"/>
      <c r="D29" s="124"/>
      <c r="E29" s="129">
        <v>131000</v>
      </c>
      <c r="F29" s="126">
        <v>90000</v>
      </c>
      <c r="G29" s="126">
        <v>129000</v>
      </c>
      <c r="H29" s="126">
        <v>130000</v>
      </c>
      <c r="I29" s="126">
        <v>105000</v>
      </c>
    </row>
    <row r="30" spans="1:11" s="5" customFormat="1" ht="30" customHeight="1">
      <c r="A30" s="136" t="s">
        <v>161</v>
      </c>
      <c r="B30" s="124" t="s">
        <v>184</v>
      </c>
      <c r="C30" s="124"/>
      <c r="D30" s="124"/>
      <c r="E30" s="129">
        <v>328000</v>
      </c>
      <c r="F30" s="126">
        <v>232000</v>
      </c>
      <c r="G30" s="126">
        <v>310000</v>
      </c>
      <c r="H30" s="126">
        <v>307000</v>
      </c>
      <c r="I30" s="126">
        <v>249000</v>
      </c>
    </row>
    <row r="31" spans="1:11" s="5" customFormat="1" ht="30" customHeight="1">
      <c r="A31" s="136" t="s">
        <v>162</v>
      </c>
      <c r="B31" s="124" t="s">
        <v>185</v>
      </c>
      <c r="C31" s="124"/>
      <c r="D31" s="124"/>
      <c r="E31" s="129">
        <v>524000</v>
      </c>
      <c r="F31" s="126">
        <v>348000</v>
      </c>
      <c r="G31" s="126">
        <v>503000</v>
      </c>
      <c r="H31" s="126">
        <v>460000</v>
      </c>
      <c r="I31" s="126">
        <v>367000</v>
      </c>
    </row>
    <row r="32" spans="1:11" s="5" customFormat="1" ht="30" customHeight="1">
      <c r="A32" s="136" t="s">
        <v>163</v>
      </c>
      <c r="B32" s="124" t="s">
        <v>186</v>
      </c>
      <c r="C32" s="124"/>
      <c r="D32" s="124"/>
      <c r="E32" s="129">
        <v>852000</v>
      </c>
      <c r="F32" s="126">
        <v>555000</v>
      </c>
      <c r="G32" s="126">
        <v>826000</v>
      </c>
      <c r="H32" s="126">
        <v>743000</v>
      </c>
      <c r="I32" s="126">
        <v>629000</v>
      </c>
    </row>
    <row r="33" spans="1:11" s="5" customFormat="1" ht="30" customHeight="1">
      <c r="A33" s="136" t="s">
        <v>164</v>
      </c>
      <c r="B33" s="124" t="s">
        <v>187</v>
      </c>
      <c r="C33" s="124"/>
      <c r="D33" s="124"/>
      <c r="E33" s="129">
        <v>1056000</v>
      </c>
      <c r="F33" s="126">
        <v>761000</v>
      </c>
      <c r="G33" s="126">
        <v>986000</v>
      </c>
      <c r="H33" s="126">
        <v>984000</v>
      </c>
      <c r="I33" s="126">
        <v>655000</v>
      </c>
    </row>
    <row r="34" spans="1:11" s="5" customFormat="1" ht="30" customHeight="1">
      <c r="A34" s="136" t="s">
        <v>165</v>
      </c>
      <c r="B34" s="124" t="s">
        <v>196</v>
      </c>
      <c r="C34" s="124"/>
      <c r="D34" s="124"/>
      <c r="E34" s="129">
        <v>1056000</v>
      </c>
      <c r="F34" s="126">
        <v>968000</v>
      </c>
      <c r="G34" s="126">
        <v>986000</v>
      </c>
      <c r="H34" s="126">
        <v>984000</v>
      </c>
      <c r="I34" s="126">
        <v>655000</v>
      </c>
    </row>
    <row r="35" spans="1:11" s="5" customFormat="1" ht="30" customHeight="1">
      <c r="A35" s="136" t="s">
        <v>166</v>
      </c>
      <c r="B35" s="124" t="s">
        <v>176</v>
      </c>
      <c r="C35" s="124"/>
      <c r="D35" s="124"/>
      <c r="E35" s="129">
        <v>1056000</v>
      </c>
      <c r="F35" s="126">
        <v>968000</v>
      </c>
      <c r="G35" s="126">
        <v>986000</v>
      </c>
      <c r="H35" s="126">
        <v>984000</v>
      </c>
      <c r="I35" s="126">
        <v>655000</v>
      </c>
    </row>
    <row r="36" spans="1:11" s="5" customFormat="1" ht="30" customHeight="1">
      <c r="A36" s="133">
        <v>2</v>
      </c>
      <c r="B36" s="134" t="s">
        <v>194</v>
      </c>
      <c r="C36" s="134"/>
      <c r="D36" s="134"/>
      <c r="E36" s="140"/>
      <c r="F36" s="140"/>
      <c r="G36" s="140"/>
      <c r="H36" s="140"/>
      <c r="I36" s="140"/>
    </row>
    <row r="37" spans="1:11" s="5" customFormat="1" ht="30" customHeight="1">
      <c r="A37" s="136" t="s">
        <v>167</v>
      </c>
      <c r="B37" s="124" t="s">
        <v>177</v>
      </c>
      <c r="C37" s="124"/>
      <c r="D37" s="124"/>
      <c r="E37" s="129">
        <v>236000</v>
      </c>
      <c r="F37" s="126">
        <v>168000</v>
      </c>
      <c r="G37" s="126">
        <v>232000</v>
      </c>
      <c r="H37" s="126">
        <v>201000</v>
      </c>
      <c r="I37" s="126">
        <v>170000</v>
      </c>
    </row>
    <row r="38" spans="1:11" s="5" customFormat="1" ht="30" customHeight="1">
      <c r="A38" s="136" t="s">
        <v>168</v>
      </c>
      <c r="B38" s="124" t="s">
        <v>178</v>
      </c>
      <c r="C38" s="124"/>
      <c r="D38" s="124"/>
      <c r="E38" s="129">
        <v>563000</v>
      </c>
      <c r="F38" s="126">
        <v>348000</v>
      </c>
      <c r="G38" s="126">
        <v>503000</v>
      </c>
      <c r="H38" s="126">
        <v>484000</v>
      </c>
      <c r="I38" s="126">
        <v>393000</v>
      </c>
    </row>
    <row r="39" spans="1:11" s="5" customFormat="1" ht="30" customHeight="1">
      <c r="A39" s="136" t="s">
        <v>169</v>
      </c>
      <c r="B39" s="124" t="s">
        <v>179</v>
      </c>
      <c r="C39" s="124"/>
      <c r="D39" s="124"/>
      <c r="E39" s="129">
        <v>760000</v>
      </c>
      <c r="F39" s="126">
        <v>503000</v>
      </c>
      <c r="G39" s="126">
        <v>697000</v>
      </c>
      <c r="H39" s="126">
        <v>637000</v>
      </c>
      <c r="I39" s="126">
        <v>537000</v>
      </c>
    </row>
    <row r="40" spans="1:11" s="5" customFormat="1" ht="30" customHeight="1">
      <c r="A40" s="136" t="s">
        <v>170</v>
      </c>
      <c r="B40" s="124" t="s">
        <v>180</v>
      </c>
      <c r="C40" s="124"/>
      <c r="D40" s="124"/>
      <c r="E40" s="129">
        <v>1056000</v>
      </c>
      <c r="F40" s="126">
        <v>710000</v>
      </c>
      <c r="G40" s="126">
        <v>986000</v>
      </c>
      <c r="H40" s="126">
        <v>932000</v>
      </c>
      <c r="I40" s="126">
        <v>655000</v>
      </c>
    </row>
    <row r="41" spans="1:11" s="5" customFormat="1" ht="30" customHeight="1">
      <c r="A41" s="136" t="s">
        <v>171</v>
      </c>
      <c r="B41" s="124" t="s">
        <v>187</v>
      </c>
      <c r="C41" s="124"/>
      <c r="D41" s="124"/>
      <c r="E41" s="129">
        <v>1056000</v>
      </c>
      <c r="F41" s="126">
        <v>916000</v>
      </c>
      <c r="G41" s="126">
        <v>986000</v>
      </c>
      <c r="H41" s="126">
        <v>984000</v>
      </c>
      <c r="I41" s="126">
        <v>655000</v>
      </c>
    </row>
    <row r="42" spans="1:11" s="5" customFormat="1" ht="30" customHeight="1">
      <c r="A42" s="136" t="s">
        <v>172</v>
      </c>
      <c r="B42" s="124" t="s">
        <v>188</v>
      </c>
      <c r="C42" s="124"/>
      <c r="D42" s="124"/>
      <c r="E42" s="129">
        <v>1056000</v>
      </c>
      <c r="F42" s="126">
        <v>986000</v>
      </c>
      <c r="G42" s="126">
        <v>986000</v>
      </c>
      <c r="H42" s="126">
        <v>984000</v>
      </c>
      <c r="I42" s="126">
        <v>655000</v>
      </c>
    </row>
    <row r="43" spans="1:11" ht="136.5" customHeight="1">
      <c r="A43" s="136" t="s">
        <v>173</v>
      </c>
      <c r="B43" s="124" t="s">
        <v>204</v>
      </c>
      <c r="C43" s="124"/>
      <c r="D43" s="124"/>
      <c r="E43" s="125"/>
      <c r="F43" s="126"/>
      <c r="G43" s="126"/>
      <c r="H43" s="126"/>
      <c r="I43" s="126"/>
    </row>
    <row r="44" spans="1:11" ht="49.5" customHeight="1">
      <c r="A44" s="118" t="s">
        <v>174</v>
      </c>
      <c r="B44" s="118" t="s">
        <v>175</v>
      </c>
      <c r="C44" s="118"/>
      <c r="D44" s="118"/>
      <c r="E44" s="130"/>
      <c r="F44" s="131"/>
      <c r="G44" s="131"/>
      <c r="H44" s="131"/>
      <c r="I44" s="131"/>
    </row>
    <row r="45" spans="1:11" ht="30" customHeight="1">
      <c r="A45" s="120" t="s">
        <v>30</v>
      </c>
      <c r="B45" s="121" t="s">
        <v>192</v>
      </c>
      <c r="C45" s="121"/>
      <c r="D45" s="121"/>
      <c r="E45" s="122"/>
      <c r="F45" s="122"/>
      <c r="G45" s="122"/>
      <c r="H45" s="122"/>
      <c r="I45" s="122"/>
      <c r="K45" s="108"/>
    </row>
    <row r="46" spans="1:11" ht="30" customHeight="1">
      <c r="A46" s="120">
        <v>1</v>
      </c>
      <c r="B46" s="121" t="s">
        <v>195</v>
      </c>
      <c r="C46" s="121"/>
      <c r="D46" s="121"/>
      <c r="E46" s="123"/>
      <c r="F46" s="123"/>
      <c r="G46" s="123"/>
      <c r="H46" s="123"/>
      <c r="I46" s="123"/>
    </row>
    <row r="47" spans="1:11" ht="30" customHeight="1">
      <c r="A47" s="136" t="s">
        <v>160</v>
      </c>
      <c r="B47" s="124" t="s">
        <v>177</v>
      </c>
      <c r="C47" s="143">
        <v>135999.99999999997</v>
      </c>
      <c r="D47" s="143">
        <v>96000</v>
      </c>
      <c r="E47" s="125">
        <v>54000</v>
      </c>
      <c r="F47" s="126">
        <v>35000</v>
      </c>
      <c r="G47" s="126">
        <v>47000</v>
      </c>
      <c r="H47" s="126">
        <v>50000</v>
      </c>
      <c r="I47" s="126">
        <v>32000</v>
      </c>
      <c r="K47" s="109"/>
    </row>
    <row r="48" spans="1:11" ht="30" customHeight="1">
      <c r="A48" s="136" t="s">
        <v>161</v>
      </c>
      <c r="B48" s="124" t="s">
        <v>178</v>
      </c>
      <c r="C48" s="143">
        <v>326000</v>
      </c>
      <c r="D48" s="143">
        <v>231000</v>
      </c>
      <c r="E48" s="125">
        <v>130000</v>
      </c>
      <c r="F48" s="126">
        <v>105000</v>
      </c>
      <c r="G48" s="126">
        <v>140000</v>
      </c>
      <c r="H48" s="126">
        <v>138000</v>
      </c>
      <c r="I48" s="126">
        <v>86000</v>
      </c>
      <c r="K48" s="109"/>
    </row>
    <row r="49" spans="1:11" ht="30" customHeight="1">
      <c r="A49" s="136" t="s">
        <v>162</v>
      </c>
      <c r="B49" s="124" t="s">
        <v>179</v>
      </c>
      <c r="C49" s="143">
        <v>543999.99999999988</v>
      </c>
      <c r="D49" s="143">
        <v>384000</v>
      </c>
      <c r="E49" s="125">
        <v>216000</v>
      </c>
      <c r="F49" s="126">
        <v>176000</v>
      </c>
      <c r="G49" s="126">
        <v>222000</v>
      </c>
      <c r="H49" s="126">
        <v>188000</v>
      </c>
      <c r="I49" s="126">
        <v>128000</v>
      </c>
      <c r="K49" s="109"/>
    </row>
    <row r="50" spans="1:11" ht="30" customHeight="1">
      <c r="A50" s="136" t="s">
        <v>163</v>
      </c>
      <c r="B50" s="124" t="s">
        <v>180</v>
      </c>
      <c r="C50" s="143">
        <v>1019999.9999999999</v>
      </c>
      <c r="D50" s="143">
        <v>721000</v>
      </c>
      <c r="E50" s="125">
        <v>405000</v>
      </c>
      <c r="F50" s="126">
        <v>322000</v>
      </c>
      <c r="G50" s="126">
        <v>404000</v>
      </c>
      <c r="H50" s="126">
        <v>356000</v>
      </c>
      <c r="I50" s="126">
        <v>262000</v>
      </c>
      <c r="K50" s="109"/>
    </row>
    <row r="51" spans="1:11" ht="30" customHeight="1">
      <c r="A51" s="136" t="s">
        <v>164</v>
      </c>
      <c r="B51" s="124" t="s">
        <v>181</v>
      </c>
      <c r="C51" s="143">
        <v>1496000</v>
      </c>
      <c r="D51" s="143">
        <v>1057000</v>
      </c>
      <c r="E51" s="125">
        <v>594000</v>
      </c>
      <c r="F51" s="126">
        <v>468000</v>
      </c>
      <c r="G51" s="126">
        <v>585000</v>
      </c>
      <c r="H51" s="126">
        <v>525000</v>
      </c>
      <c r="I51" s="126">
        <v>375000</v>
      </c>
      <c r="K51" s="109"/>
    </row>
    <row r="52" spans="1:11" ht="30" customHeight="1">
      <c r="A52" s="136" t="s">
        <v>165</v>
      </c>
      <c r="B52" s="124" t="s">
        <v>182</v>
      </c>
      <c r="C52" s="143">
        <v>1632000</v>
      </c>
      <c r="D52" s="143">
        <v>1153000</v>
      </c>
      <c r="E52" s="125">
        <v>648000</v>
      </c>
      <c r="F52" s="125">
        <v>673000</v>
      </c>
      <c r="G52" s="125">
        <v>673000</v>
      </c>
      <c r="H52" s="125">
        <v>800000</v>
      </c>
      <c r="I52" s="125">
        <v>535000</v>
      </c>
      <c r="K52" s="109"/>
    </row>
    <row r="53" spans="1:11" ht="30" customHeight="1">
      <c r="A53" s="120">
        <v>2</v>
      </c>
      <c r="B53" s="121" t="s">
        <v>194</v>
      </c>
      <c r="C53" s="121"/>
      <c r="D53" s="121"/>
      <c r="E53" s="127"/>
      <c r="F53" s="127"/>
      <c r="G53" s="127"/>
      <c r="H53" s="127"/>
      <c r="I53" s="127"/>
      <c r="K53" s="109"/>
    </row>
    <row r="54" spans="1:11" ht="30" customHeight="1">
      <c r="A54" s="136" t="s">
        <v>167</v>
      </c>
      <c r="B54" s="124" t="s">
        <v>177</v>
      </c>
      <c r="C54" s="143">
        <v>326000</v>
      </c>
      <c r="D54" s="143">
        <v>231000</v>
      </c>
      <c r="E54" s="125">
        <v>130000</v>
      </c>
      <c r="F54" s="126">
        <v>94000</v>
      </c>
      <c r="G54" s="126">
        <v>140000</v>
      </c>
      <c r="H54" s="126">
        <v>100000</v>
      </c>
      <c r="I54" s="126">
        <v>75000</v>
      </c>
      <c r="K54" s="109"/>
    </row>
    <row r="55" spans="1:11" ht="30" customHeight="1">
      <c r="A55" s="136" t="s">
        <v>168</v>
      </c>
      <c r="B55" s="124" t="s">
        <v>178</v>
      </c>
      <c r="C55" s="143">
        <v>816000</v>
      </c>
      <c r="D55" s="143">
        <v>577000</v>
      </c>
      <c r="E55" s="125">
        <v>324000</v>
      </c>
      <c r="F55" s="126">
        <v>222000</v>
      </c>
      <c r="G55" s="126">
        <v>293000</v>
      </c>
      <c r="H55" s="126">
        <v>288000</v>
      </c>
      <c r="I55" s="126">
        <v>171000</v>
      </c>
      <c r="K55" s="109"/>
    </row>
    <row r="56" spans="1:11" ht="30" customHeight="1">
      <c r="A56" s="136" t="s">
        <v>169</v>
      </c>
      <c r="B56" s="124" t="s">
        <v>179</v>
      </c>
      <c r="C56" s="143">
        <v>1034000</v>
      </c>
      <c r="D56" s="143">
        <v>730000</v>
      </c>
      <c r="E56" s="125">
        <v>410000</v>
      </c>
      <c r="F56" s="126">
        <v>293000</v>
      </c>
      <c r="G56" s="126">
        <v>374000</v>
      </c>
      <c r="H56" s="126">
        <v>388000</v>
      </c>
      <c r="I56" s="126">
        <v>235000</v>
      </c>
      <c r="K56" s="109"/>
    </row>
    <row r="57" spans="1:11" ht="30" customHeight="1">
      <c r="A57" s="136" t="s">
        <v>170</v>
      </c>
      <c r="B57" s="124" t="s">
        <v>180</v>
      </c>
      <c r="C57" s="143">
        <v>1210000</v>
      </c>
      <c r="D57" s="143">
        <v>855000</v>
      </c>
      <c r="E57" s="125">
        <v>481000</v>
      </c>
      <c r="F57" s="126">
        <v>322000</v>
      </c>
      <c r="G57" s="126">
        <v>450000</v>
      </c>
      <c r="H57" s="126">
        <v>456000</v>
      </c>
      <c r="I57" s="126">
        <v>273000</v>
      </c>
      <c r="K57" s="109"/>
    </row>
    <row r="58" spans="1:11" ht="30" customHeight="1">
      <c r="A58" s="136" t="s">
        <v>171</v>
      </c>
      <c r="B58" s="124" t="s">
        <v>181</v>
      </c>
      <c r="C58" s="143">
        <v>1496000</v>
      </c>
      <c r="D58" s="143">
        <v>1057000</v>
      </c>
      <c r="E58" s="125">
        <v>594000</v>
      </c>
      <c r="F58" s="126">
        <v>439000</v>
      </c>
      <c r="G58" s="126">
        <v>603000</v>
      </c>
      <c r="H58" s="126">
        <v>619000</v>
      </c>
      <c r="I58" s="126">
        <v>380000</v>
      </c>
      <c r="K58" s="109"/>
    </row>
    <row r="59" spans="1:11" ht="30" customHeight="1">
      <c r="A59" s="136" t="s">
        <v>172</v>
      </c>
      <c r="B59" s="124" t="s">
        <v>182</v>
      </c>
      <c r="C59" s="143">
        <v>1632000</v>
      </c>
      <c r="D59" s="143">
        <v>1153000</v>
      </c>
      <c r="E59" s="125">
        <v>648000</v>
      </c>
      <c r="F59" s="126">
        <v>673000</v>
      </c>
      <c r="G59" s="126">
        <v>673000</v>
      </c>
      <c r="H59" s="126">
        <v>1000000</v>
      </c>
      <c r="I59" s="126">
        <v>535000</v>
      </c>
      <c r="K59" s="111"/>
    </row>
    <row r="60" spans="1:11" ht="134.25" customHeight="1">
      <c r="A60" s="136" t="s">
        <v>173</v>
      </c>
      <c r="B60" s="132" t="s">
        <v>203</v>
      </c>
      <c r="C60" s="132"/>
      <c r="D60" s="132"/>
      <c r="E60" s="125"/>
      <c r="F60" s="126"/>
      <c r="G60" s="126"/>
      <c r="H60" s="126"/>
      <c r="I60" s="126"/>
    </row>
    <row r="61" spans="1:11" ht="30" customHeight="1">
      <c r="A61" s="120" t="s">
        <v>31</v>
      </c>
      <c r="B61" s="121" t="s">
        <v>193</v>
      </c>
      <c r="C61" s="121"/>
      <c r="D61" s="121"/>
      <c r="E61" s="128"/>
      <c r="F61" s="128"/>
      <c r="G61" s="128"/>
      <c r="H61" s="128"/>
      <c r="I61" s="128"/>
    </row>
    <row r="62" spans="1:11" s="107" customFormat="1" ht="30" customHeight="1">
      <c r="A62" s="120">
        <v>1</v>
      </c>
      <c r="B62" s="121" t="s">
        <v>195</v>
      </c>
      <c r="C62" s="121"/>
      <c r="D62" s="121"/>
      <c r="E62" s="135"/>
      <c r="F62" s="135"/>
      <c r="G62" s="135"/>
      <c r="H62" s="135"/>
      <c r="I62" s="135"/>
    </row>
    <row r="63" spans="1:11" ht="30" customHeight="1">
      <c r="A63" s="136" t="s">
        <v>160</v>
      </c>
      <c r="B63" s="124" t="s">
        <v>177</v>
      </c>
      <c r="C63" s="124"/>
      <c r="D63" s="124"/>
      <c r="E63" s="129">
        <v>131000</v>
      </c>
      <c r="F63" s="126">
        <v>79000</v>
      </c>
      <c r="G63" s="126">
        <v>113000</v>
      </c>
      <c r="H63" s="126">
        <v>125000</v>
      </c>
      <c r="I63" s="126">
        <v>100000</v>
      </c>
      <c r="K63" s="109"/>
    </row>
    <row r="64" spans="1:11" ht="30" customHeight="1">
      <c r="A64" s="136" t="s">
        <v>161</v>
      </c>
      <c r="B64" s="124" t="s">
        <v>178</v>
      </c>
      <c r="C64" s="124"/>
      <c r="D64" s="124"/>
      <c r="E64" s="129">
        <v>328000</v>
      </c>
      <c r="F64" s="126">
        <v>203000</v>
      </c>
      <c r="G64" s="126">
        <v>271000</v>
      </c>
      <c r="H64" s="126">
        <v>296000</v>
      </c>
      <c r="I64" s="126">
        <v>238000</v>
      </c>
      <c r="K64" s="109"/>
    </row>
    <row r="65" spans="1:11" ht="30" customHeight="1">
      <c r="A65" s="136" t="s">
        <v>162</v>
      </c>
      <c r="B65" s="124" t="s">
        <v>179</v>
      </c>
      <c r="C65" s="124"/>
      <c r="D65" s="124"/>
      <c r="E65" s="129">
        <v>524000</v>
      </c>
      <c r="F65" s="126">
        <v>305000</v>
      </c>
      <c r="G65" s="126">
        <v>441000</v>
      </c>
      <c r="H65" s="126">
        <v>445000</v>
      </c>
      <c r="I65" s="126">
        <v>350000</v>
      </c>
      <c r="K65" s="109"/>
    </row>
    <row r="66" spans="1:11" ht="30" customHeight="1">
      <c r="A66" s="136" t="s">
        <v>163</v>
      </c>
      <c r="B66" s="124" t="s">
        <v>180</v>
      </c>
      <c r="C66" s="124"/>
      <c r="D66" s="124"/>
      <c r="E66" s="129">
        <v>845000</v>
      </c>
      <c r="F66" s="126">
        <v>480000</v>
      </c>
      <c r="G66" s="126">
        <v>718000</v>
      </c>
      <c r="H66" s="126">
        <v>713000</v>
      </c>
      <c r="I66" s="126">
        <v>594000</v>
      </c>
      <c r="K66" s="109"/>
    </row>
    <row r="67" spans="1:11" ht="30" customHeight="1">
      <c r="A67" s="136" t="s">
        <v>164</v>
      </c>
      <c r="B67" s="124" t="s">
        <v>187</v>
      </c>
      <c r="C67" s="124"/>
      <c r="D67" s="124"/>
      <c r="E67" s="129">
        <v>983000</v>
      </c>
      <c r="F67" s="126">
        <v>655000</v>
      </c>
      <c r="G67" s="126">
        <v>757000</v>
      </c>
      <c r="H67" s="126">
        <v>855000</v>
      </c>
      <c r="I67" s="126">
        <v>606000</v>
      </c>
      <c r="K67" s="109"/>
    </row>
    <row r="68" spans="1:11" ht="30" customHeight="1">
      <c r="A68" s="136" t="s">
        <v>165</v>
      </c>
      <c r="B68" s="124" t="s">
        <v>188</v>
      </c>
      <c r="C68" s="124"/>
      <c r="D68" s="124"/>
      <c r="E68" s="129">
        <v>989000</v>
      </c>
      <c r="F68" s="126">
        <v>780000</v>
      </c>
      <c r="G68" s="126">
        <v>780000</v>
      </c>
      <c r="H68" s="126">
        <v>872000</v>
      </c>
      <c r="I68" s="126">
        <v>613000</v>
      </c>
      <c r="K68" s="109"/>
    </row>
    <row r="69" spans="1:11" s="107" customFormat="1" ht="30" customHeight="1">
      <c r="A69" s="120">
        <v>2</v>
      </c>
      <c r="B69" s="121" t="s">
        <v>194</v>
      </c>
      <c r="C69" s="121"/>
      <c r="D69" s="121"/>
      <c r="E69" s="141"/>
      <c r="F69" s="141"/>
      <c r="G69" s="141"/>
      <c r="H69" s="141"/>
      <c r="I69" s="141"/>
      <c r="K69" s="110"/>
    </row>
    <row r="70" spans="1:11" ht="30" customHeight="1">
      <c r="A70" s="136" t="s">
        <v>167</v>
      </c>
      <c r="B70" s="124" t="s">
        <v>177</v>
      </c>
      <c r="C70" s="124"/>
      <c r="D70" s="124"/>
      <c r="E70" s="129">
        <v>236000</v>
      </c>
      <c r="F70" s="126">
        <v>147000</v>
      </c>
      <c r="G70" s="126">
        <v>203000</v>
      </c>
      <c r="H70" s="126">
        <v>194000</v>
      </c>
      <c r="I70" s="126">
        <v>163000</v>
      </c>
      <c r="K70" s="109"/>
    </row>
    <row r="71" spans="1:11" ht="30" customHeight="1">
      <c r="A71" s="136" t="s">
        <v>168</v>
      </c>
      <c r="B71" s="124" t="s">
        <v>178</v>
      </c>
      <c r="C71" s="124"/>
      <c r="D71" s="124"/>
      <c r="E71" s="129">
        <v>563000</v>
      </c>
      <c r="F71" s="126">
        <v>305000</v>
      </c>
      <c r="G71" s="126">
        <v>441000</v>
      </c>
      <c r="H71" s="126">
        <v>467000</v>
      </c>
      <c r="I71" s="126">
        <v>375000</v>
      </c>
      <c r="K71" s="109"/>
    </row>
    <row r="72" spans="1:11" ht="30" customHeight="1">
      <c r="A72" s="136" t="s">
        <v>169</v>
      </c>
      <c r="B72" s="124" t="s">
        <v>179</v>
      </c>
      <c r="C72" s="124"/>
      <c r="D72" s="124"/>
      <c r="E72" s="129">
        <v>760000</v>
      </c>
      <c r="F72" s="126">
        <v>441000</v>
      </c>
      <c r="G72" s="126">
        <v>610000</v>
      </c>
      <c r="H72" s="126">
        <v>616000</v>
      </c>
      <c r="I72" s="126">
        <v>513000</v>
      </c>
      <c r="K72" s="109"/>
    </row>
    <row r="73" spans="1:11" ht="30" customHeight="1">
      <c r="A73" s="136" t="s">
        <v>170</v>
      </c>
      <c r="B73" s="124" t="s">
        <v>180</v>
      </c>
      <c r="C73" s="124"/>
      <c r="D73" s="124"/>
      <c r="E73" s="129">
        <v>956000</v>
      </c>
      <c r="F73" s="126">
        <v>610000</v>
      </c>
      <c r="G73" s="126">
        <v>735000</v>
      </c>
      <c r="H73" s="126">
        <v>832000</v>
      </c>
      <c r="I73" s="126">
        <v>588000</v>
      </c>
      <c r="K73" s="109"/>
    </row>
    <row r="74" spans="1:11" ht="30" customHeight="1">
      <c r="A74" s="136" t="s">
        <v>171</v>
      </c>
      <c r="B74" s="124" t="s">
        <v>187</v>
      </c>
      <c r="C74" s="124"/>
      <c r="D74" s="124"/>
      <c r="E74" s="129">
        <v>983000</v>
      </c>
      <c r="F74" s="126">
        <v>667000</v>
      </c>
      <c r="G74" s="126">
        <v>757000</v>
      </c>
      <c r="H74" s="126">
        <v>855000</v>
      </c>
      <c r="I74" s="126">
        <v>606000</v>
      </c>
      <c r="K74" s="109"/>
    </row>
    <row r="75" spans="1:11" ht="30" customHeight="1">
      <c r="A75" s="136" t="s">
        <v>172</v>
      </c>
      <c r="B75" s="124" t="s">
        <v>188</v>
      </c>
      <c r="C75" s="124"/>
      <c r="D75" s="124"/>
      <c r="E75" s="129">
        <v>989000</v>
      </c>
      <c r="F75" s="126">
        <v>780000</v>
      </c>
      <c r="G75" s="126">
        <v>780000</v>
      </c>
      <c r="H75" s="126">
        <v>872000</v>
      </c>
      <c r="I75" s="126">
        <v>613000</v>
      </c>
      <c r="K75" s="111"/>
    </row>
    <row r="76" spans="1:11" ht="131.25">
      <c r="A76" s="136" t="s">
        <v>173</v>
      </c>
      <c r="B76" s="124" t="s">
        <v>204</v>
      </c>
      <c r="C76" s="124"/>
      <c r="D76" s="124"/>
      <c r="E76" s="125"/>
      <c r="F76" s="126"/>
      <c r="G76" s="126"/>
      <c r="H76" s="126"/>
      <c r="I76" s="126"/>
    </row>
    <row r="77" spans="1:11" ht="18.75">
      <c r="A77" s="112"/>
      <c r="B77" s="113"/>
      <c r="C77" s="113"/>
      <c r="D77" s="113"/>
      <c r="E77" s="113"/>
      <c r="F77" s="114"/>
      <c r="G77" s="114"/>
      <c r="H77" s="114"/>
      <c r="I77" s="114"/>
    </row>
    <row r="78" spans="1:11" ht="18.75">
      <c r="B78" s="106" t="s">
        <v>210</v>
      </c>
    </row>
    <row r="79" spans="1:11" ht="81.75" customHeight="1">
      <c r="B79" s="185" t="s">
        <v>211</v>
      </c>
      <c r="C79" s="185"/>
      <c r="D79" s="185"/>
      <c r="E79" s="185"/>
      <c r="F79" s="185"/>
      <c r="G79" s="185"/>
      <c r="H79" s="185"/>
      <c r="I79" s="185"/>
    </row>
  </sheetData>
  <mergeCells count="15">
    <mergeCell ref="I8:I9"/>
    <mergeCell ref="B79:I79"/>
    <mergeCell ref="A2:I2"/>
    <mergeCell ref="A3:I3"/>
    <mergeCell ref="A4:I4"/>
    <mergeCell ref="F7:G7"/>
    <mergeCell ref="H7:I7"/>
    <mergeCell ref="C7:E7"/>
    <mergeCell ref="C8:D8"/>
    <mergeCell ref="B7:B9"/>
    <mergeCell ref="A7:A9"/>
    <mergeCell ref="E8:E9"/>
    <mergeCell ref="F8:F9"/>
    <mergeCell ref="G8:G9"/>
    <mergeCell ref="H8:H9"/>
  </mergeCells>
  <pageMargins left="0" right="0" top="0.59055118110236204" bottom="0.59055118110236204" header="0.59055118110236204" footer="0.5905511811023620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47"/>
  <sheetViews>
    <sheetView workbookViewId="0"/>
  </sheetViews>
  <sheetFormatPr defaultColWidth="9.140625" defaultRowHeight="16.5"/>
  <cols>
    <col min="1" max="1" width="9.28515625" style="3" bestFit="1" customWidth="1"/>
    <col min="2" max="2" width="45.5703125" style="4" customWidth="1"/>
    <col min="3" max="3" width="14.5703125" style="4" customWidth="1"/>
    <col min="4" max="5" width="12.7109375" style="4" customWidth="1"/>
    <col min="6" max="6" width="14.42578125" style="5" customWidth="1"/>
    <col min="7" max="8" width="12.85546875" style="5" bestFit="1" customWidth="1"/>
    <col min="9" max="9" width="14.28515625" style="5" customWidth="1"/>
    <col min="10" max="11" width="12.7109375" style="5" customWidth="1"/>
    <col min="12" max="12" width="14.140625" style="5" customWidth="1"/>
    <col min="13" max="14" width="12.85546875" style="5" bestFit="1" customWidth="1"/>
    <col min="15" max="15" width="13.7109375" style="5" customWidth="1"/>
    <col min="16" max="16" width="12.7109375" style="5" customWidth="1"/>
    <col min="17" max="17" width="12.85546875" style="5" bestFit="1" customWidth="1"/>
    <col min="18" max="24" width="10.28515625" style="4" bestFit="1" customWidth="1"/>
    <col min="25" max="25" width="9.28515625" style="4" bestFit="1" customWidth="1"/>
    <col min="26" max="26" width="10.28515625" style="4" bestFit="1" customWidth="1"/>
    <col min="27" max="16384" width="9.140625" style="4"/>
  </cols>
  <sheetData>
    <row r="2" spans="1:26" ht="43.5" customHeight="1">
      <c r="B2" s="149" t="s">
        <v>19</v>
      </c>
      <c r="C2" s="150"/>
      <c r="D2" s="150"/>
      <c r="E2" s="150"/>
      <c r="F2" s="150"/>
      <c r="G2" s="150"/>
      <c r="H2" s="150"/>
      <c r="I2" s="150"/>
      <c r="J2" s="150"/>
      <c r="K2" s="150"/>
      <c r="L2" s="150"/>
      <c r="M2" s="150"/>
      <c r="N2" s="150"/>
      <c r="O2" s="150"/>
      <c r="P2" s="150"/>
      <c r="Q2" s="150"/>
    </row>
    <row r="4" spans="1:26">
      <c r="N4" s="151" t="s">
        <v>18</v>
      </c>
      <c r="O4" s="151"/>
      <c r="P4" s="151"/>
      <c r="Q4" s="151"/>
    </row>
    <row r="5" spans="1:26" s="5" customFormat="1">
      <c r="A5" s="148" t="s">
        <v>29</v>
      </c>
      <c r="B5" s="148" t="s">
        <v>0</v>
      </c>
      <c r="C5" s="152" t="s">
        <v>23</v>
      </c>
      <c r="D5" s="152"/>
      <c r="E5" s="152"/>
      <c r="F5" s="147" t="s">
        <v>24</v>
      </c>
      <c r="G5" s="147"/>
      <c r="H5" s="147"/>
      <c r="I5" s="147"/>
      <c r="J5" s="147"/>
      <c r="K5" s="147"/>
      <c r="L5" s="147" t="s">
        <v>25</v>
      </c>
      <c r="M5" s="147"/>
      <c r="N5" s="147"/>
      <c r="O5" s="147"/>
      <c r="P5" s="147"/>
      <c r="Q5" s="147"/>
    </row>
    <row r="6" spans="1:26" s="5" customFormat="1">
      <c r="A6" s="148"/>
      <c r="B6" s="148"/>
      <c r="C6" s="152" t="s">
        <v>20</v>
      </c>
      <c r="D6" s="148" t="s">
        <v>21</v>
      </c>
      <c r="E6" s="153" t="s">
        <v>22</v>
      </c>
      <c r="F6" s="147" t="s">
        <v>26</v>
      </c>
      <c r="G6" s="147"/>
      <c r="H6" s="147"/>
      <c r="I6" s="147" t="s">
        <v>17</v>
      </c>
      <c r="J6" s="147"/>
      <c r="K6" s="147"/>
      <c r="L6" s="147" t="s">
        <v>27</v>
      </c>
      <c r="M6" s="147"/>
      <c r="N6" s="147"/>
      <c r="O6" s="147" t="s">
        <v>28</v>
      </c>
      <c r="P6" s="147"/>
      <c r="Q6" s="147"/>
    </row>
    <row r="7" spans="1:26" s="5" customFormat="1" ht="66">
      <c r="A7" s="148"/>
      <c r="B7" s="148"/>
      <c r="C7" s="152"/>
      <c r="D7" s="148"/>
      <c r="E7" s="153"/>
      <c r="F7" s="14" t="s">
        <v>20</v>
      </c>
      <c r="G7" s="2" t="s">
        <v>21</v>
      </c>
      <c r="H7" s="28" t="s">
        <v>22</v>
      </c>
      <c r="I7" s="14" t="s">
        <v>20</v>
      </c>
      <c r="J7" s="2" t="s">
        <v>21</v>
      </c>
      <c r="K7" s="28" t="s">
        <v>22</v>
      </c>
      <c r="L7" s="14" t="s">
        <v>20</v>
      </c>
      <c r="M7" s="2" t="s">
        <v>21</v>
      </c>
      <c r="N7" s="28" t="s">
        <v>22</v>
      </c>
      <c r="O7" s="14" t="s">
        <v>20</v>
      </c>
      <c r="P7" s="2" t="s">
        <v>21</v>
      </c>
      <c r="Q7" s="28" t="s">
        <v>22</v>
      </c>
    </row>
    <row r="8" spans="1:26" s="5" customFormat="1" ht="30" customHeight="1">
      <c r="A8" s="8" t="s">
        <v>30</v>
      </c>
      <c r="B8" s="9" t="s">
        <v>1</v>
      </c>
      <c r="C8" s="9"/>
      <c r="D8" s="9"/>
      <c r="E8" s="24"/>
      <c r="F8" s="13"/>
      <c r="G8" s="13"/>
      <c r="H8" s="29"/>
      <c r="I8" s="13"/>
      <c r="J8" s="10"/>
      <c r="K8" s="32"/>
      <c r="L8" s="13"/>
      <c r="M8" s="13"/>
      <c r="N8" s="29"/>
      <c r="O8" s="13"/>
      <c r="P8" s="13"/>
      <c r="Q8" s="29"/>
    </row>
    <row r="9" spans="1:26" s="5" customFormat="1" ht="30" customHeight="1">
      <c r="A9" s="19">
        <v>1</v>
      </c>
      <c r="B9" s="20" t="s">
        <v>2</v>
      </c>
      <c r="C9" s="20"/>
      <c r="D9" s="20"/>
      <c r="E9" s="34">
        <f>SUM(E10:E15)</f>
        <v>-378000</v>
      </c>
      <c r="F9" s="21"/>
      <c r="G9" s="21"/>
      <c r="H9" s="34">
        <f>SUM(H10:H15)</f>
        <v>-228000</v>
      </c>
      <c r="I9" s="21"/>
      <c r="J9" s="22"/>
      <c r="K9" s="34">
        <f>SUM(K10:K15)</f>
        <v>-228000</v>
      </c>
      <c r="L9" s="21"/>
      <c r="M9" s="21"/>
      <c r="N9" s="34">
        <f>SUM(N10:N15)</f>
        <v>-105000</v>
      </c>
      <c r="O9" s="21"/>
      <c r="P9" s="21"/>
      <c r="Q9" s="34">
        <f>SUM(Q10:Q15)</f>
        <v>-49800</v>
      </c>
    </row>
    <row r="10" spans="1:26" s="5" customFormat="1" ht="30" customHeight="1">
      <c r="A10" s="6"/>
      <c r="B10" s="1" t="s">
        <v>3</v>
      </c>
      <c r="C10" s="12">
        <v>100000</v>
      </c>
      <c r="D10" s="12">
        <v>37000</v>
      </c>
      <c r="E10" s="26">
        <f>D10-C10</f>
        <v>-63000</v>
      </c>
      <c r="F10" s="7">
        <v>70000</v>
      </c>
      <c r="G10" s="7">
        <v>32000</v>
      </c>
      <c r="H10" s="31">
        <f>G10-F10</f>
        <v>-38000</v>
      </c>
      <c r="I10" s="7">
        <v>90000</v>
      </c>
      <c r="J10" s="7">
        <v>52000</v>
      </c>
      <c r="K10" s="31">
        <f>J10-I10</f>
        <v>-38000</v>
      </c>
      <c r="L10" s="7">
        <v>90000</v>
      </c>
      <c r="M10" s="7">
        <v>72500</v>
      </c>
      <c r="N10" s="31">
        <f>M10-L10</f>
        <v>-17500</v>
      </c>
      <c r="O10" s="7">
        <v>70000</v>
      </c>
      <c r="P10" s="7">
        <v>61700</v>
      </c>
      <c r="Q10" s="31">
        <f>P10-O10</f>
        <v>-8300</v>
      </c>
      <c r="Z10" s="15">
        <f t="shared" ref="Z10:Z15" si="0">Y10-G10</f>
        <v>-32000</v>
      </c>
    </row>
    <row r="11" spans="1:26" s="5" customFormat="1" ht="30" customHeight="1">
      <c r="A11" s="6"/>
      <c r="B11" s="1" t="s">
        <v>4</v>
      </c>
      <c r="C11" s="12">
        <v>200000</v>
      </c>
      <c r="D11" s="12">
        <v>137000</v>
      </c>
      <c r="E11" s="26">
        <f t="shared" ref="E11:E15" si="1">D11-C11</f>
        <v>-63000</v>
      </c>
      <c r="F11" s="7">
        <v>140000</v>
      </c>
      <c r="G11" s="7">
        <v>102000</v>
      </c>
      <c r="H11" s="31">
        <f t="shared" ref="H11:H22" si="2">G11-F11</f>
        <v>-38000</v>
      </c>
      <c r="I11" s="7">
        <v>180000</v>
      </c>
      <c r="J11" s="7">
        <v>142000</v>
      </c>
      <c r="K11" s="31">
        <f t="shared" ref="K11:K22" si="3">J11-I11</f>
        <v>-38000</v>
      </c>
      <c r="L11" s="7">
        <v>180000</v>
      </c>
      <c r="M11" s="7">
        <v>162500</v>
      </c>
      <c r="N11" s="31">
        <f t="shared" ref="N11:N47" si="4">M11-L11</f>
        <v>-17500</v>
      </c>
      <c r="O11" s="7">
        <v>140000</v>
      </c>
      <c r="P11" s="7">
        <v>131700</v>
      </c>
      <c r="Q11" s="31">
        <f t="shared" ref="Q11:Q47" si="5">P11-O11</f>
        <v>-8300</v>
      </c>
      <c r="S11" s="15"/>
      <c r="Z11" s="15">
        <f t="shared" si="0"/>
        <v>-102000</v>
      </c>
    </row>
    <row r="12" spans="1:26" s="5" customFormat="1" ht="30" customHeight="1">
      <c r="A12" s="6"/>
      <c r="B12" s="1" t="s">
        <v>5</v>
      </c>
      <c r="C12" s="12">
        <v>300000</v>
      </c>
      <c r="D12" s="12">
        <v>237000</v>
      </c>
      <c r="E12" s="26">
        <f t="shared" si="1"/>
        <v>-63000</v>
      </c>
      <c r="F12" s="7">
        <v>210000</v>
      </c>
      <c r="G12" s="7">
        <v>172000</v>
      </c>
      <c r="H12" s="31">
        <f t="shared" si="2"/>
        <v>-38000</v>
      </c>
      <c r="I12" s="7">
        <v>270000</v>
      </c>
      <c r="J12" s="7">
        <v>232000</v>
      </c>
      <c r="K12" s="31">
        <f t="shared" si="3"/>
        <v>-38000</v>
      </c>
      <c r="L12" s="7">
        <v>270000</v>
      </c>
      <c r="M12" s="7">
        <v>252500</v>
      </c>
      <c r="N12" s="31">
        <f t="shared" si="4"/>
        <v>-17500</v>
      </c>
      <c r="O12" s="7">
        <v>210000</v>
      </c>
      <c r="P12" s="7">
        <v>201700</v>
      </c>
      <c r="Q12" s="31">
        <f t="shared" si="5"/>
        <v>-8300</v>
      </c>
      <c r="Z12" s="15">
        <f t="shared" si="0"/>
        <v>-172000</v>
      </c>
    </row>
    <row r="13" spans="1:26" s="5" customFormat="1" ht="30" customHeight="1">
      <c r="A13" s="6"/>
      <c r="B13" s="1" t="s">
        <v>6</v>
      </c>
      <c r="C13" s="12">
        <v>500000</v>
      </c>
      <c r="D13" s="12">
        <v>437000</v>
      </c>
      <c r="E13" s="26">
        <f t="shared" si="1"/>
        <v>-63000</v>
      </c>
      <c r="F13" s="7">
        <v>350000</v>
      </c>
      <c r="G13" s="7">
        <v>312000</v>
      </c>
      <c r="H13" s="31">
        <f t="shared" si="2"/>
        <v>-38000</v>
      </c>
      <c r="I13" s="7">
        <v>450000</v>
      </c>
      <c r="J13" s="7">
        <v>412000</v>
      </c>
      <c r="K13" s="31">
        <f t="shared" si="3"/>
        <v>-38000</v>
      </c>
      <c r="L13" s="7">
        <v>450000</v>
      </c>
      <c r="M13" s="7">
        <v>432500</v>
      </c>
      <c r="N13" s="31">
        <f t="shared" si="4"/>
        <v>-17500</v>
      </c>
      <c r="O13" s="7">
        <v>350000</v>
      </c>
      <c r="P13" s="7">
        <v>341700</v>
      </c>
      <c r="Q13" s="31">
        <f t="shared" si="5"/>
        <v>-8300</v>
      </c>
      <c r="Z13" s="15">
        <f t="shared" si="0"/>
        <v>-312000</v>
      </c>
    </row>
    <row r="14" spans="1:26" s="5" customFormat="1" ht="30" customHeight="1">
      <c r="A14" s="6"/>
      <c r="B14" s="1" t="s">
        <v>7</v>
      </c>
      <c r="C14" s="12">
        <v>700000</v>
      </c>
      <c r="D14" s="12">
        <v>637000</v>
      </c>
      <c r="E14" s="26">
        <f t="shared" si="1"/>
        <v>-63000</v>
      </c>
      <c r="F14" s="7">
        <v>490000</v>
      </c>
      <c r="G14" s="7">
        <v>452000</v>
      </c>
      <c r="H14" s="31">
        <f t="shared" si="2"/>
        <v>-38000</v>
      </c>
      <c r="I14" s="7">
        <v>630000</v>
      </c>
      <c r="J14" s="7">
        <v>592000</v>
      </c>
      <c r="K14" s="31">
        <f t="shared" si="3"/>
        <v>-38000</v>
      </c>
      <c r="L14" s="7">
        <v>630000</v>
      </c>
      <c r="M14" s="7">
        <v>612500</v>
      </c>
      <c r="N14" s="31">
        <f t="shared" si="4"/>
        <v>-17500</v>
      </c>
      <c r="O14" s="7">
        <v>490000</v>
      </c>
      <c r="P14" s="7">
        <v>481700</v>
      </c>
      <c r="Q14" s="31">
        <f t="shared" si="5"/>
        <v>-8300</v>
      </c>
      <c r="Z14" s="15">
        <f t="shared" si="0"/>
        <v>-452000</v>
      </c>
    </row>
    <row r="15" spans="1:26" s="5" customFormat="1" ht="30" customHeight="1">
      <c r="A15" s="6"/>
      <c r="B15" s="1" t="s">
        <v>8</v>
      </c>
      <c r="C15" s="12">
        <v>1000000</v>
      </c>
      <c r="D15" s="12">
        <v>937000</v>
      </c>
      <c r="E15" s="26">
        <f t="shared" si="1"/>
        <v>-63000</v>
      </c>
      <c r="F15" s="7">
        <v>700000</v>
      </c>
      <c r="G15" s="7">
        <v>662000</v>
      </c>
      <c r="H15" s="31">
        <f t="shared" si="2"/>
        <v>-38000</v>
      </c>
      <c r="I15" s="7">
        <v>900000</v>
      </c>
      <c r="J15" s="7">
        <v>862000</v>
      </c>
      <c r="K15" s="31">
        <f t="shared" si="3"/>
        <v>-38000</v>
      </c>
      <c r="L15" s="7">
        <v>900000</v>
      </c>
      <c r="M15" s="7">
        <v>882500</v>
      </c>
      <c r="N15" s="31">
        <f t="shared" si="4"/>
        <v>-17500</v>
      </c>
      <c r="O15" s="7">
        <v>700000</v>
      </c>
      <c r="P15" s="7">
        <v>691700</v>
      </c>
      <c r="Q15" s="31">
        <f t="shared" si="5"/>
        <v>-8300</v>
      </c>
      <c r="Z15" s="15">
        <f t="shared" si="0"/>
        <v>-662000</v>
      </c>
    </row>
    <row r="16" spans="1:26" s="5" customFormat="1" ht="30" customHeight="1">
      <c r="A16" s="19">
        <v>2</v>
      </c>
      <c r="B16" s="20" t="s">
        <v>9</v>
      </c>
      <c r="C16" s="23"/>
      <c r="D16" s="23"/>
      <c r="E16" s="27"/>
      <c r="F16" s="23"/>
      <c r="G16" s="23"/>
      <c r="H16" s="27"/>
      <c r="I16" s="23"/>
      <c r="J16" s="23"/>
      <c r="K16" s="27"/>
      <c r="L16" s="23"/>
      <c r="M16" s="23"/>
      <c r="N16" s="31"/>
      <c r="O16" s="23"/>
      <c r="P16" s="23"/>
      <c r="Q16" s="31"/>
      <c r="S16" s="16"/>
      <c r="U16" s="16"/>
    </row>
    <row r="17" spans="1:23" s="5" customFormat="1" ht="30" customHeight="1">
      <c r="A17" s="6"/>
      <c r="B17" s="1" t="s">
        <v>3</v>
      </c>
      <c r="C17" s="7">
        <v>200000</v>
      </c>
      <c r="D17" s="7">
        <v>137000</v>
      </c>
      <c r="E17" s="26">
        <f>D17-C17</f>
        <v>-63000</v>
      </c>
      <c r="F17" s="7">
        <v>140000</v>
      </c>
      <c r="G17" s="7">
        <v>102000</v>
      </c>
      <c r="H17" s="31">
        <f t="shared" si="2"/>
        <v>-38000</v>
      </c>
      <c r="I17" s="7">
        <v>180000</v>
      </c>
      <c r="J17" s="7">
        <v>142000</v>
      </c>
      <c r="K17" s="31">
        <f t="shared" si="3"/>
        <v>-38000</v>
      </c>
      <c r="L17" s="7">
        <v>180000</v>
      </c>
      <c r="M17" s="7">
        <v>162500</v>
      </c>
      <c r="N17" s="31">
        <f t="shared" si="4"/>
        <v>-17500</v>
      </c>
      <c r="O17" s="7">
        <v>140000</v>
      </c>
      <c r="P17" s="7">
        <v>131700</v>
      </c>
      <c r="Q17" s="31">
        <f t="shared" si="5"/>
        <v>-8300</v>
      </c>
      <c r="R17" s="15"/>
      <c r="S17" s="15"/>
      <c r="T17" s="15"/>
      <c r="U17" s="15"/>
      <c r="V17" s="15"/>
      <c r="W17" s="16"/>
    </row>
    <row r="18" spans="1:23" s="5" customFormat="1" ht="30" customHeight="1">
      <c r="A18" s="6"/>
      <c r="B18" s="1" t="s">
        <v>4</v>
      </c>
      <c r="C18" s="7">
        <v>400000</v>
      </c>
      <c r="D18" s="7">
        <v>337000</v>
      </c>
      <c r="E18" s="26">
        <f t="shared" ref="E18:E22" si="6">D18-C18</f>
        <v>-63000</v>
      </c>
      <c r="F18" s="7">
        <v>280000</v>
      </c>
      <c r="G18" s="7">
        <v>242000</v>
      </c>
      <c r="H18" s="31">
        <f t="shared" si="2"/>
        <v>-38000</v>
      </c>
      <c r="I18" s="7">
        <v>360000</v>
      </c>
      <c r="J18" s="7">
        <v>322000</v>
      </c>
      <c r="K18" s="31">
        <f t="shared" si="3"/>
        <v>-38000</v>
      </c>
      <c r="L18" s="7">
        <v>360000</v>
      </c>
      <c r="M18" s="7">
        <v>342500</v>
      </c>
      <c r="N18" s="31">
        <f t="shared" si="4"/>
        <v>-17500</v>
      </c>
      <c r="O18" s="7">
        <v>280000</v>
      </c>
      <c r="P18" s="7">
        <v>271700</v>
      </c>
      <c r="Q18" s="31">
        <f t="shared" si="5"/>
        <v>-8300</v>
      </c>
      <c r="S18" s="15"/>
      <c r="T18" s="15"/>
      <c r="U18" s="15"/>
    </row>
    <row r="19" spans="1:23" s="5" customFormat="1" ht="30" customHeight="1">
      <c r="A19" s="6"/>
      <c r="B19" s="1" t="s">
        <v>5</v>
      </c>
      <c r="C19" s="7">
        <v>500000</v>
      </c>
      <c r="D19" s="7">
        <v>437000</v>
      </c>
      <c r="E19" s="26">
        <f t="shared" si="6"/>
        <v>-63000</v>
      </c>
      <c r="F19" s="7">
        <v>350000</v>
      </c>
      <c r="G19" s="7">
        <v>312000</v>
      </c>
      <c r="H19" s="31">
        <f t="shared" si="2"/>
        <v>-38000</v>
      </c>
      <c r="I19" s="7">
        <v>450000</v>
      </c>
      <c r="J19" s="7">
        <v>412000</v>
      </c>
      <c r="K19" s="31">
        <f t="shared" si="3"/>
        <v>-38000</v>
      </c>
      <c r="L19" s="7">
        <v>450000</v>
      </c>
      <c r="M19" s="7">
        <v>432500</v>
      </c>
      <c r="N19" s="31">
        <f t="shared" si="4"/>
        <v>-17500</v>
      </c>
      <c r="O19" s="7">
        <v>350000</v>
      </c>
      <c r="P19" s="7">
        <v>341700</v>
      </c>
      <c r="Q19" s="31">
        <f t="shared" si="5"/>
        <v>-8300</v>
      </c>
    </row>
    <row r="20" spans="1:23" s="5" customFormat="1" ht="30" customHeight="1">
      <c r="A20" s="6"/>
      <c r="B20" s="1" t="s">
        <v>6</v>
      </c>
      <c r="C20" s="7">
        <v>600000</v>
      </c>
      <c r="D20" s="7">
        <v>537000</v>
      </c>
      <c r="E20" s="26">
        <f t="shared" si="6"/>
        <v>-63000</v>
      </c>
      <c r="F20" s="7">
        <v>420000</v>
      </c>
      <c r="G20" s="7">
        <v>382000</v>
      </c>
      <c r="H20" s="31">
        <f t="shared" si="2"/>
        <v>-38000</v>
      </c>
      <c r="I20" s="7">
        <v>540000</v>
      </c>
      <c r="J20" s="7">
        <v>502000</v>
      </c>
      <c r="K20" s="31">
        <f t="shared" si="3"/>
        <v>-38000</v>
      </c>
      <c r="L20" s="7">
        <v>540000</v>
      </c>
      <c r="M20" s="7">
        <v>522500</v>
      </c>
      <c r="N20" s="31">
        <f t="shared" si="4"/>
        <v>-17500</v>
      </c>
      <c r="O20" s="7">
        <v>420000</v>
      </c>
      <c r="P20" s="7">
        <v>411700</v>
      </c>
      <c r="Q20" s="31">
        <f t="shared" si="5"/>
        <v>-8300</v>
      </c>
    </row>
    <row r="21" spans="1:23" s="5" customFormat="1" ht="30" customHeight="1">
      <c r="A21" s="6"/>
      <c r="B21" s="1" t="s">
        <v>7</v>
      </c>
      <c r="C21" s="7">
        <v>800000</v>
      </c>
      <c r="D21" s="7">
        <v>737000</v>
      </c>
      <c r="E21" s="26">
        <f t="shared" si="6"/>
        <v>-63000</v>
      </c>
      <c r="F21" s="7">
        <v>560000</v>
      </c>
      <c r="G21" s="7">
        <v>522000</v>
      </c>
      <c r="H21" s="31">
        <f t="shared" si="2"/>
        <v>-38000</v>
      </c>
      <c r="I21" s="7">
        <v>720000</v>
      </c>
      <c r="J21" s="7">
        <v>682000</v>
      </c>
      <c r="K21" s="31">
        <f t="shared" si="3"/>
        <v>-38000</v>
      </c>
      <c r="L21" s="7">
        <v>720000</v>
      </c>
      <c r="M21" s="7">
        <v>702500</v>
      </c>
      <c r="N21" s="31">
        <f t="shared" si="4"/>
        <v>-17500</v>
      </c>
      <c r="O21" s="7">
        <v>560000</v>
      </c>
      <c r="P21" s="7">
        <v>551700</v>
      </c>
      <c r="Q21" s="31">
        <f t="shared" si="5"/>
        <v>-8300</v>
      </c>
    </row>
    <row r="22" spans="1:23" s="5" customFormat="1" ht="30" customHeight="1">
      <c r="A22" s="6"/>
      <c r="B22" s="1" t="s">
        <v>8</v>
      </c>
      <c r="C22" s="7">
        <v>1200000</v>
      </c>
      <c r="D22" s="7">
        <v>1137000</v>
      </c>
      <c r="E22" s="26">
        <f t="shared" si="6"/>
        <v>-63000</v>
      </c>
      <c r="F22" s="7">
        <v>840000</v>
      </c>
      <c r="G22" s="7">
        <v>802000</v>
      </c>
      <c r="H22" s="31">
        <f t="shared" si="2"/>
        <v>-38000</v>
      </c>
      <c r="I22" s="7">
        <v>1080000</v>
      </c>
      <c r="J22" s="7">
        <v>1042000</v>
      </c>
      <c r="K22" s="31">
        <f t="shared" si="3"/>
        <v>-38000</v>
      </c>
      <c r="L22" s="7">
        <v>1080000</v>
      </c>
      <c r="M22" s="7">
        <v>1062500</v>
      </c>
      <c r="N22" s="31">
        <f t="shared" si="4"/>
        <v>-17500</v>
      </c>
      <c r="O22" s="7">
        <v>840000</v>
      </c>
      <c r="P22" s="7">
        <v>831700</v>
      </c>
      <c r="Q22" s="31">
        <f t="shared" si="5"/>
        <v>-8300</v>
      </c>
    </row>
    <row r="23" spans="1:23" s="5" customFormat="1" ht="30" customHeight="1">
      <c r="A23" s="8" t="s">
        <v>31</v>
      </c>
      <c r="B23" s="9" t="s">
        <v>10</v>
      </c>
      <c r="C23" s="11"/>
      <c r="D23" s="11"/>
      <c r="E23" s="27"/>
      <c r="F23" s="11"/>
      <c r="G23" s="11"/>
      <c r="H23" s="27"/>
      <c r="I23" s="11"/>
      <c r="J23" s="11"/>
      <c r="K23" s="27"/>
      <c r="L23" s="11"/>
      <c r="M23" s="11"/>
      <c r="N23" s="31"/>
      <c r="O23" s="11"/>
      <c r="P23" s="11"/>
      <c r="Q23" s="31"/>
    </row>
    <row r="24" spans="1:23" s="5" customFormat="1" ht="30" customHeight="1">
      <c r="A24" s="19">
        <v>1</v>
      </c>
      <c r="B24" s="20" t="s">
        <v>2</v>
      </c>
      <c r="C24" s="23"/>
      <c r="D24" s="23"/>
      <c r="E24" s="35">
        <f>SUM(E25:E35)</f>
        <v>-2002000</v>
      </c>
      <c r="F24" s="23"/>
      <c r="G24" s="23"/>
      <c r="H24" s="35">
        <f>SUM(H25:H35)</f>
        <v>-1804000</v>
      </c>
      <c r="I24" s="23"/>
      <c r="J24" s="23"/>
      <c r="K24" s="35">
        <f>SUM(K25:K35)</f>
        <v>-1804000</v>
      </c>
      <c r="L24" s="23"/>
      <c r="M24" s="23"/>
      <c r="N24" s="35">
        <f>SUM(N25:N35)</f>
        <v>-1320000</v>
      </c>
      <c r="O24" s="23"/>
      <c r="P24" s="23"/>
      <c r="Q24" s="35">
        <f>SUM(Q25:Q35)</f>
        <v>-704000</v>
      </c>
      <c r="R24" s="17"/>
      <c r="S24" s="18"/>
    </row>
    <row r="25" spans="1:23" s="5" customFormat="1" ht="30" customHeight="1">
      <c r="A25" s="6"/>
      <c r="B25" s="1" t="s">
        <v>3</v>
      </c>
      <c r="C25" s="7">
        <v>200000</v>
      </c>
      <c r="D25" s="7">
        <v>18000</v>
      </c>
      <c r="E25" s="26">
        <f>D25-C25</f>
        <v>-182000</v>
      </c>
      <c r="F25" s="7">
        <v>140000</v>
      </c>
      <c r="G25" s="7">
        <v>-24000</v>
      </c>
      <c r="H25" s="31">
        <f t="shared" ref="H25:H47" si="7">G25-F25</f>
        <v>-164000</v>
      </c>
      <c r="I25" s="7">
        <v>180000</v>
      </c>
      <c r="J25" s="7">
        <v>16000</v>
      </c>
      <c r="K25" s="31">
        <f t="shared" ref="K25:K47" si="8">J25-I25</f>
        <v>-164000</v>
      </c>
      <c r="L25" s="7">
        <v>180000</v>
      </c>
      <c r="M25" s="7">
        <v>60000</v>
      </c>
      <c r="N25" s="31">
        <f t="shared" si="4"/>
        <v>-120000</v>
      </c>
      <c r="O25" s="7">
        <v>140000</v>
      </c>
      <c r="P25" s="7">
        <v>76000</v>
      </c>
      <c r="Q25" s="31">
        <f t="shared" si="5"/>
        <v>-64000</v>
      </c>
    </row>
    <row r="26" spans="1:23" s="5" customFormat="1" ht="30" customHeight="1">
      <c r="A26" s="6"/>
      <c r="B26" s="1" t="s">
        <v>4</v>
      </c>
      <c r="C26" s="7">
        <v>400000</v>
      </c>
      <c r="D26" s="7">
        <v>218000</v>
      </c>
      <c r="E26" s="26">
        <f t="shared" ref="E26:E35" si="9">D26-C26</f>
        <v>-182000</v>
      </c>
      <c r="F26" s="7">
        <v>280000</v>
      </c>
      <c r="G26" s="7">
        <v>116000</v>
      </c>
      <c r="H26" s="31">
        <f t="shared" si="7"/>
        <v>-164000</v>
      </c>
      <c r="I26" s="7">
        <v>360000</v>
      </c>
      <c r="J26" s="7">
        <v>196000</v>
      </c>
      <c r="K26" s="31">
        <f t="shared" si="8"/>
        <v>-164000</v>
      </c>
      <c r="L26" s="7">
        <v>360000</v>
      </c>
      <c r="M26" s="7">
        <v>240000</v>
      </c>
      <c r="N26" s="31">
        <f t="shared" si="4"/>
        <v>-120000</v>
      </c>
      <c r="O26" s="7">
        <v>280000</v>
      </c>
      <c r="P26" s="7">
        <v>216000</v>
      </c>
      <c r="Q26" s="31">
        <f t="shared" si="5"/>
        <v>-64000</v>
      </c>
    </row>
    <row r="27" spans="1:23" s="5" customFormat="1" ht="30" customHeight="1">
      <c r="A27" s="6"/>
      <c r="B27" s="1" t="s">
        <v>5</v>
      </c>
      <c r="C27" s="12">
        <v>600000</v>
      </c>
      <c r="D27" s="12">
        <v>418000</v>
      </c>
      <c r="E27" s="26">
        <f t="shared" si="9"/>
        <v>-182000</v>
      </c>
      <c r="F27" s="7">
        <v>420000</v>
      </c>
      <c r="G27" s="7">
        <v>256000</v>
      </c>
      <c r="H27" s="31">
        <f t="shared" si="7"/>
        <v>-164000</v>
      </c>
      <c r="I27" s="7">
        <v>540000</v>
      </c>
      <c r="J27" s="7">
        <v>376000</v>
      </c>
      <c r="K27" s="31">
        <f t="shared" si="8"/>
        <v>-164000</v>
      </c>
      <c r="L27" s="7">
        <v>540000</v>
      </c>
      <c r="M27" s="7">
        <v>420000</v>
      </c>
      <c r="N27" s="31">
        <f t="shared" si="4"/>
        <v>-120000</v>
      </c>
      <c r="O27" s="7">
        <v>420000</v>
      </c>
      <c r="P27" s="7">
        <v>356000</v>
      </c>
      <c r="Q27" s="31">
        <f t="shared" si="5"/>
        <v>-64000</v>
      </c>
    </row>
    <row r="28" spans="1:23" s="5" customFormat="1" ht="30" customHeight="1">
      <c r="A28" s="6"/>
      <c r="B28" s="1" t="s">
        <v>6</v>
      </c>
      <c r="C28" s="12">
        <v>900000</v>
      </c>
      <c r="D28" s="12">
        <v>718000</v>
      </c>
      <c r="E28" s="26">
        <f t="shared" si="9"/>
        <v>-182000</v>
      </c>
      <c r="F28" s="7">
        <v>630000</v>
      </c>
      <c r="G28" s="7">
        <v>466000</v>
      </c>
      <c r="H28" s="31">
        <f t="shared" si="7"/>
        <v>-164000</v>
      </c>
      <c r="I28" s="7">
        <v>810000</v>
      </c>
      <c r="J28" s="7">
        <v>646000</v>
      </c>
      <c r="K28" s="31">
        <f t="shared" si="8"/>
        <v>-164000</v>
      </c>
      <c r="L28" s="7">
        <v>810000</v>
      </c>
      <c r="M28" s="7">
        <v>690000</v>
      </c>
      <c r="N28" s="31">
        <f t="shared" si="4"/>
        <v>-120000</v>
      </c>
      <c r="O28" s="7">
        <v>630000</v>
      </c>
      <c r="P28" s="7">
        <v>566000</v>
      </c>
      <c r="Q28" s="31">
        <f t="shared" si="5"/>
        <v>-64000</v>
      </c>
    </row>
    <row r="29" spans="1:23" s="5" customFormat="1" ht="30" customHeight="1">
      <c r="A29" s="6"/>
      <c r="B29" s="1" t="s">
        <v>7</v>
      </c>
      <c r="C29" s="12">
        <v>1200000</v>
      </c>
      <c r="D29" s="12">
        <v>1018000</v>
      </c>
      <c r="E29" s="26">
        <f t="shared" si="9"/>
        <v>-182000</v>
      </c>
      <c r="F29" s="7">
        <v>840000</v>
      </c>
      <c r="G29" s="7">
        <v>676000</v>
      </c>
      <c r="H29" s="31">
        <f t="shared" si="7"/>
        <v>-164000</v>
      </c>
      <c r="I29" s="7">
        <v>1080000</v>
      </c>
      <c r="J29" s="7">
        <v>916000</v>
      </c>
      <c r="K29" s="31">
        <f t="shared" si="8"/>
        <v>-164000</v>
      </c>
      <c r="L29" s="7">
        <v>1080000</v>
      </c>
      <c r="M29" s="7">
        <v>960000</v>
      </c>
      <c r="N29" s="31">
        <f t="shared" si="4"/>
        <v>-120000</v>
      </c>
      <c r="O29" s="7">
        <v>840000</v>
      </c>
      <c r="P29" s="7">
        <v>776000</v>
      </c>
      <c r="Q29" s="31">
        <f t="shared" si="5"/>
        <v>-64000</v>
      </c>
    </row>
    <row r="30" spans="1:23" s="5" customFormat="1" ht="30" customHeight="1">
      <c r="A30" s="6"/>
      <c r="B30" s="1" t="s">
        <v>11</v>
      </c>
      <c r="C30" s="12">
        <v>1500000</v>
      </c>
      <c r="D30" s="12">
        <v>1318000</v>
      </c>
      <c r="E30" s="26">
        <f t="shared" si="9"/>
        <v>-182000</v>
      </c>
      <c r="F30" s="7">
        <v>1050000</v>
      </c>
      <c r="G30" s="7">
        <v>886000</v>
      </c>
      <c r="H30" s="31">
        <f t="shared" si="7"/>
        <v>-164000</v>
      </c>
      <c r="I30" s="7">
        <v>1350000</v>
      </c>
      <c r="J30" s="7">
        <v>1186000</v>
      </c>
      <c r="K30" s="31">
        <f t="shared" si="8"/>
        <v>-164000</v>
      </c>
      <c r="L30" s="7">
        <v>1350000</v>
      </c>
      <c r="M30" s="7">
        <v>1230000</v>
      </c>
      <c r="N30" s="31">
        <f t="shared" si="4"/>
        <v>-120000</v>
      </c>
      <c r="O30" s="7">
        <v>1050000</v>
      </c>
      <c r="P30" s="7">
        <v>986000</v>
      </c>
      <c r="Q30" s="31">
        <f t="shared" si="5"/>
        <v>-64000</v>
      </c>
    </row>
    <row r="31" spans="1:23" s="5" customFormat="1" ht="30" customHeight="1">
      <c r="A31" s="6"/>
      <c r="B31" s="1" t="s">
        <v>12</v>
      </c>
      <c r="C31" s="12">
        <v>2000000</v>
      </c>
      <c r="D31" s="12">
        <v>1818000</v>
      </c>
      <c r="E31" s="26">
        <f t="shared" si="9"/>
        <v>-182000</v>
      </c>
      <c r="F31" s="7">
        <v>1400000</v>
      </c>
      <c r="G31" s="7">
        <v>1236000</v>
      </c>
      <c r="H31" s="31">
        <f t="shared" si="7"/>
        <v>-164000</v>
      </c>
      <c r="I31" s="7">
        <v>1800000</v>
      </c>
      <c r="J31" s="7">
        <v>1636000</v>
      </c>
      <c r="K31" s="31">
        <f t="shared" si="8"/>
        <v>-164000</v>
      </c>
      <c r="L31" s="7">
        <v>1800000</v>
      </c>
      <c r="M31" s="7">
        <v>1680000</v>
      </c>
      <c r="N31" s="31">
        <f t="shared" si="4"/>
        <v>-120000</v>
      </c>
      <c r="O31" s="7">
        <v>1400000</v>
      </c>
      <c r="P31" s="7">
        <v>1336000</v>
      </c>
      <c r="Q31" s="31">
        <f t="shared" si="5"/>
        <v>-64000</v>
      </c>
    </row>
    <row r="32" spans="1:23" s="5" customFormat="1" ht="30" customHeight="1">
      <c r="A32" s="6"/>
      <c r="B32" s="1" t="s">
        <v>13</v>
      </c>
      <c r="C32" s="12">
        <v>3000000</v>
      </c>
      <c r="D32" s="12">
        <v>2818000</v>
      </c>
      <c r="E32" s="26">
        <f t="shared" si="9"/>
        <v>-182000</v>
      </c>
      <c r="F32" s="7">
        <v>2100000</v>
      </c>
      <c r="G32" s="7">
        <v>1936000</v>
      </c>
      <c r="H32" s="31">
        <f t="shared" si="7"/>
        <v>-164000</v>
      </c>
      <c r="I32" s="7">
        <v>2700000</v>
      </c>
      <c r="J32" s="7">
        <v>2536000</v>
      </c>
      <c r="K32" s="31">
        <f t="shared" si="8"/>
        <v>-164000</v>
      </c>
      <c r="L32" s="7">
        <v>2700000</v>
      </c>
      <c r="M32" s="7">
        <v>2580000</v>
      </c>
      <c r="N32" s="31">
        <f t="shared" si="4"/>
        <v>-120000</v>
      </c>
      <c r="O32" s="7">
        <v>2100000</v>
      </c>
      <c r="P32" s="7">
        <v>2036000</v>
      </c>
      <c r="Q32" s="31">
        <f t="shared" si="5"/>
        <v>-64000</v>
      </c>
    </row>
    <row r="33" spans="1:23" s="5" customFormat="1" ht="30" customHeight="1">
      <c r="A33" s="6"/>
      <c r="B33" s="1" t="s">
        <v>14</v>
      </c>
      <c r="C33" s="12">
        <v>5000000</v>
      </c>
      <c r="D33" s="12">
        <v>4818000</v>
      </c>
      <c r="E33" s="26">
        <f t="shared" si="9"/>
        <v>-182000</v>
      </c>
      <c r="F33" s="7">
        <v>3500000</v>
      </c>
      <c r="G33" s="7">
        <v>3336000</v>
      </c>
      <c r="H33" s="31">
        <f t="shared" si="7"/>
        <v>-164000</v>
      </c>
      <c r="I33" s="7">
        <v>4500000</v>
      </c>
      <c r="J33" s="7">
        <v>4336000</v>
      </c>
      <c r="K33" s="31">
        <f t="shared" si="8"/>
        <v>-164000</v>
      </c>
      <c r="L33" s="7">
        <v>4500000</v>
      </c>
      <c r="M33" s="7">
        <v>4380000</v>
      </c>
      <c r="N33" s="31">
        <f t="shared" si="4"/>
        <v>-120000</v>
      </c>
      <c r="O33" s="7">
        <v>3500000</v>
      </c>
      <c r="P33" s="7">
        <v>3436000</v>
      </c>
      <c r="Q33" s="31">
        <f t="shared" si="5"/>
        <v>-64000</v>
      </c>
    </row>
    <row r="34" spans="1:23" s="5" customFormat="1" ht="30" customHeight="1">
      <c r="A34" s="6"/>
      <c r="B34" s="1" t="s">
        <v>15</v>
      </c>
      <c r="C34" s="12">
        <v>6300000</v>
      </c>
      <c r="D34" s="12">
        <v>6118000</v>
      </c>
      <c r="E34" s="26">
        <f t="shared" si="9"/>
        <v>-182000</v>
      </c>
      <c r="F34" s="7">
        <v>4410000</v>
      </c>
      <c r="G34" s="7">
        <v>4246000</v>
      </c>
      <c r="H34" s="31">
        <f t="shared" si="7"/>
        <v>-164000</v>
      </c>
      <c r="I34" s="7">
        <v>5670000</v>
      </c>
      <c r="J34" s="7">
        <v>5506000</v>
      </c>
      <c r="K34" s="31">
        <f t="shared" si="8"/>
        <v>-164000</v>
      </c>
      <c r="L34" s="7">
        <v>5670000</v>
      </c>
      <c r="M34" s="7">
        <v>5550000</v>
      </c>
      <c r="N34" s="31">
        <f t="shared" si="4"/>
        <v>-120000</v>
      </c>
      <c r="O34" s="7">
        <v>4410000</v>
      </c>
      <c r="P34" s="7">
        <v>4346000</v>
      </c>
      <c r="Q34" s="31">
        <f t="shared" si="5"/>
        <v>-64000</v>
      </c>
    </row>
    <row r="35" spans="1:23" s="5" customFormat="1" ht="30" customHeight="1">
      <c r="A35" s="6"/>
      <c r="B35" s="1" t="s">
        <v>16</v>
      </c>
      <c r="C35" s="12">
        <v>7500000</v>
      </c>
      <c r="D35" s="12">
        <v>7318000</v>
      </c>
      <c r="E35" s="26">
        <f t="shared" si="9"/>
        <v>-182000</v>
      </c>
      <c r="F35" s="7">
        <v>5250000</v>
      </c>
      <c r="G35" s="7">
        <v>5086000</v>
      </c>
      <c r="H35" s="31">
        <f t="shared" si="7"/>
        <v>-164000</v>
      </c>
      <c r="I35" s="7">
        <v>6750000</v>
      </c>
      <c r="J35" s="7">
        <v>6586000</v>
      </c>
      <c r="K35" s="31">
        <f t="shared" si="8"/>
        <v>-164000</v>
      </c>
      <c r="L35" s="7">
        <v>6750000</v>
      </c>
      <c r="M35" s="7">
        <v>6630000</v>
      </c>
      <c r="N35" s="31">
        <f t="shared" si="4"/>
        <v>-120000</v>
      </c>
      <c r="O35" s="7">
        <v>5250000</v>
      </c>
      <c r="P35" s="7">
        <v>5186000</v>
      </c>
      <c r="Q35" s="31">
        <f t="shared" si="5"/>
        <v>-64000</v>
      </c>
    </row>
    <row r="36" spans="1:23" s="5" customFormat="1" ht="30" customHeight="1">
      <c r="A36" s="19">
        <v>2</v>
      </c>
      <c r="B36" s="20" t="s">
        <v>9</v>
      </c>
      <c r="C36" s="23"/>
      <c r="D36" s="23"/>
      <c r="E36" s="27"/>
      <c r="F36" s="23"/>
      <c r="G36" s="23"/>
      <c r="H36" s="27"/>
      <c r="I36" s="23"/>
      <c r="J36" s="23"/>
      <c r="K36" s="27"/>
      <c r="L36" s="23"/>
      <c r="M36" s="23"/>
      <c r="N36" s="31"/>
      <c r="O36" s="23"/>
      <c r="P36" s="23"/>
      <c r="Q36" s="31"/>
      <c r="S36" s="16"/>
      <c r="U36" s="16"/>
    </row>
    <row r="37" spans="1:23" s="5" customFormat="1" ht="30" customHeight="1">
      <c r="A37" s="6"/>
      <c r="B37" s="1" t="s">
        <v>3</v>
      </c>
      <c r="C37" s="12">
        <v>300000</v>
      </c>
      <c r="D37" s="12">
        <v>118000</v>
      </c>
      <c r="E37" s="26">
        <f>D37-C37</f>
        <v>-182000</v>
      </c>
      <c r="F37" s="7">
        <v>210000</v>
      </c>
      <c r="G37" s="7">
        <v>46000</v>
      </c>
      <c r="H37" s="31">
        <f t="shared" si="7"/>
        <v>-164000</v>
      </c>
      <c r="I37" s="7">
        <v>270000</v>
      </c>
      <c r="J37" s="7">
        <v>106000</v>
      </c>
      <c r="K37" s="31">
        <f t="shared" si="8"/>
        <v>-164000</v>
      </c>
      <c r="L37" s="7">
        <v>270000</v>
      </c>
      <c r="M37" s="7">
        <v>150000</v>
      </c>
      <c r="N37" s="31">
        <f t="shared" si="4"/>
        <v>-120000</v>
      </c>
      <c r="O37" s="7">
        <v>210000</v>
      </c>
      <c r="P37" s="7">
        <v>146000</v>
      </c>
      <c r="Q37" s="31">
        <f t="shared" si="5"/>
        <v>-64000</v>
      </c>
      <c r="R37" s="15"/>
      <c r="S37" s="15"/>
      <c r="T37" s="15"/>
      <c r="U37" s="15"/>
      <c r="V37" s="15"/>
      <c r="W37" s="16"/>
    </row>
    <row r="38" spans="1:23" s="5" customFormat="1" ht="30" customHeight="1">
      <c r="A38" s="6"/>
      <c r="B38" s="1" t="s">
        <v>4</v>
      </c>
      <c r="C38" s="12">
        <v>600000</v>
      </c>
      <c r="D38" s="12">
        <v>418000</v>
      </c>
      <c r="E38" s="26">
        <f t="shared" ref="E38:E47" si="10">D38-C38</f>
        <v>-182000</v>
      </c>
      <c r="F38" s="7">
        <v>420000</v>
      </c>
      <c r="G38" s="7">
        <v>256000</v>
      </c>
      <c r="H38" s="31">
        <f t="shared" si="7"/>
        <v>-164000</v>
      </c>
      <c r="I38" s="7">
        <v>540000</v>
      </c>
      <c r="J38" s="7">
        <v>376000</v>
      </c>
      <c r="K38" s="31">
        <f t="shared" si="8"/>
        <v>-164000</v>
      </c>
      <c r="L38" s="7">
        <v>540000</v>
      </c>
      <c r="M38" s="7">
        <v>420000</v>
      </c>
      <c r="N38" s="31">
        <f t="shared" si="4"/>
        <v>-120000</v>
      </c>
      <c r="O38" s="7">
        <v>420000</v>
      </c>
      <c r="P38" s="7">
        <v>356000</v>
      </c>
      <c r="Q38" s="31">
        <f t="shared" si="5"/>
        <v>-64000</v>
      </c>
      <c r="S38" s="15"/>
      <c r="T38" s="15"/>
      <c r="U38" s="15"/>
    </row>
    <row r="39" spans="1:23" s="5" customFormat="1" ht="30" customHeight="1">
      <c r="A39" s="6"/>
      <c r="B39" s="1" t="s">
        <v>5</v>
      </c>
      <c r="C39" s="12">
        <v>800000</v>
      </c>
      <c r="D39" s="12">
        <v>618000</v>
      </c>
      <c r="E39" s="26">
        <f t="shared" si="10"/>
        <v>-182000</v>
      </c>
      <c r="F39" s="7">
        <v>560000</v>
      </c>
      <c r="G39" s="7">
        <v>396000</v>
      </c>
      <c r="H39" s="31">
        <f t="shared" si="7"/>
        <v>-164000</v>
      </c>
      <c r="I39" s="7">
        <v>720000</v>
      </c>
      <c r="J39" s="7">
        <v>556000</v>
      </c>
      <c r="K39" s="31">
        <f t="shared" si="8"/>
        <v>-164000</v>
      </c>
      <c r="L39" s="7">
        <v>720000</v>
      </c>
      <c r="M39" s="7">
        <v>600000</v>
      </c>
      <c r="N39" s="31">
        <f t="shared" si="4"/>
        <v>-120000</v>
      </c>
      <c r="O39" s="7">
        <v>560000</v>
      </c>
      <c r="P39" s="7">
        <v>496000</v>
      </c>
      <c r="Q39" s="31">
        <f t="shared" si="5"/>
        <v>-64000</v>
      </c>
    </row>
    <row r="40" spans="1:23" s="5" customFormat="1" ht="30" customHeight="1">
      <c r="A40" s="6"/>
      <c r="B40" s="1" t="s">
        <v>6</v>
      </c>
      <c r="C40" s="12">
        <v>1100000</v>
      </c>
      <c r="D40" s="12">
        <v>918000</v>
      </c>
      <c r="E40" s="26">
        <f t="shared" si="10"/>
        <v>-182000</v>
      </c>
      <c r="F40" s="7">
        <v>770000</v>
      </c>
      <c r="G40" s="7">
        <v>606000</v>
      </c>
      <c r="H40" s="31">
        <f t="shared" si="7"/>
        <v>-164000</v>
      </c>
      <c r="I40" s="7">
        <v>990000</v>
      </c>
      <c r="J40" s="7">
        <v>826000</v>
      </c>
      <c r="K40" s="31">
        <f t="shared" si="8"/>
        <v>-164000</v>
      </c>
      <c r="L40" s="7">
        <v>990000</v>
      </c>
      <c r="M40" s="7">
        <v>870000</v>
      </c>
      <c r="N40" s="31">
        <f t="shared" si="4"/>
        <v>-120000</v>
      </c>
      <c r="O40" s="7">
        <v>770000</v>
      </c>
      <c r="P40" s="7">
        <v>706000</v>
      </c>
      <c r="Q40" s="31">
        <f t="shared" si="5"/>
        <v>-64000</v>
      </c>
    </row>
    <row r="41" spans="1:23" s="5" customFormat="1" ht="30" customHeight="1">
      <c r="A41" s="6"/>
      <c r="B41" s="1" t="s">
        <v>7</v>
      </c>
      <c r="C41" s="12">
        <v>1400000</v>
      </c>
      <c r="D41" s="12">
        <v>1218000</v>
      </c>
      <c r="E41" s="26">
        <f t="shared" si="10"/>
        <v>-182000</v>
      </c>
      <c r="F41" s="7">
        <v>980000</v>
      </c>
      <c r="G41" s="7">
        <v>816000</v>
      </c>
      <c r="H41" s="31">
        <f t="shared" si="7"/>
        <v>-164000</v>
      </c>
      <c r="I41" s="7">
        <v>1260000</v>
      </c>
      <c r="J41" s="7">
        <v>1096000</v>
      </c>
      <c r="K41" s="31">
        <f t="shared" si="8"/>
        <v>-164000</v>
      </c>
      <c r="L41" s="7">
        <v>1260000</v>
      </c>
      <c r="M41" s="7">
        <v>1140000</v>
      </c>
      <c r="N41" s="31">
        <f t="shared" si="4"/>
        <v>-120000</v>
      </c>
      <c r="O41" s="7">
        <v>980000</v>
      </c>
      <c r="P41" s="7">
        <v>916000</v>
      </c>
      <c r="Q41" s="31">
        <f t="shared" si="5"/>
        <v>-64000</v>
      </c>
    </row>
    <row r="42" spans="1:23" s="5" customFormat="1" ht="30" customHeight="1">
      <c r="A42" s="6"/>
      <c r="B42" s="1" t="s">
        <v>11</v>
      </c>
      <c r="C42" s="12">
        <v>1600000</v>
      </c>
      <c r="D42" s="12">
        <v>1418000</v>
      </c>
      <c r="E42" s="26">
        <f t="shared" si="10"/>
        <v>-182000</v>
      </c>
      <c r="F42" s="7">
        <v>1120000</v>
      </c>
      <c r="G42" s="7">
        <v>956000</v>
      </c>
      <c r="H42" s="31">
        <f t="shared" si="7"/>
        <v>-164000</v>
      </c>
      <c r="I42" s="7">
        <v>1440000</v>
      </c>
      <c r="J42" s="7">
        <v>1276000</v>
      </c>
      <c r="K42" s="31">
        <f t="shared" si="8"/>
        <v>-164000</v>
      </c>
      <c r="L42" s="7">
        <v>1440000</v>
      </c>
      <c r="M42" s="7">
        <v>1320000</v>
      </c>
      <c r="N42" s="31">
        <f t="shared" si="4"/>
        <v>-120000</v>
      </c>
      <c r="O42" s="7">
        <v>1120000</v>
      </c>
      <c r="P42" s="7">
        <v>1056000</v>
      </c>
      <c r="Q42" s="31">
        <f t="shared" si="5"/>
        <v>-64000</v>
      </c>
    </row>
    <row r="43" spans="1:23" s="5" customFormat="1" ht="30" customHeight="1">
      <c r="A43" s="6"/>
      <c r="B43" s="1" t="s">
        <v>12</v>
      </c>
      <c r="C43" s="12">
        <v>2100000</v>
      </c>
      <c r="D43" s="12">
        <v>1918000</v>
      </c>
      <c r="E43" s="26">
        <f t="shared" si="10"/>
        <v>-182000</v>
      </c>
      <c r="F43" s="7">
        <v>1470000</v>
      </c>
      <c r="G43" s="7">
        <v>1306000</v>
      </c>
      <c r="H43" s="31">
        <f t="shared" si="7"/>
        <v>-164000</v>
      </c>
      <c r="I43" s="7">
        <v>1890000</v>
      </c>
      <c r="J43" s="7">
        <v>1726000</v>
      </c>
      <c r="K43" s="31">
        <f t="shared" si="8"/>
        <v>-164000</v>
      </c>
      <c r="L43" s="7">
        <v>1890000</v>
      </c>
      <c r="M43" s="7">
        <v>1770000</v>
      </c>
      <c r="N43" s="31">
        <f t="shared" si="4"/>
        <v>-120000</v>
      </c>
      <c r="O43" s="7">
        <v>1470000</v>
      </c>
      <c r="P43" s="7">
        <v>1406000</v>
      </c>
      <c r="Q43" s="31">
        <f t="shared" si="5"/>
        <v>-64000</v>
      </c>
    </row>
    <row r="44" spans="1:23" s="5" customFormat="1" ht="30" customHeight="1">
      <c r="A44" s="6"/>
      <c r="B44" s="1" t="s">
        <v>13</v>
      </c>
      <c r="C44" s="12">
        <v>3100000</v>
      </c>
      <c r="D44" s="12">
        <v>2918000</v>
      </c>
      <c r="E44" s="26">
        <f t="shared" si="10"/>
        <v>-182000</v>
      </c>
      <c r="F44" s="7">
        <v>2170000</v>
      </c>
      <c r="G44" s="7">
        <v>2006000</v>
      </c>
      <c r="H44" s="31">
        <f t="shared" si="7"/>
        <v>-164000</v>
      </c>
      <c r="I44" s="7">
        <v>2790000</v>
      </c>
      <c r="J44" s="7">
        <v>2626000</v>
      </c>
      <c r="K44" s="31">
        <f t="shared" si="8"/>
        <v>-164000</v>
      </c>
      <c r="L44" s="7">
        <v>2790000</v>
      </c>
      <c r="M44" s="7">
        <v>2670000</v>
      </c>
      <c r="N44" s="31">
        <f t="shared" si="4"/>
        <v>-120000</v>
      </c>
      <c r="O44" s="7">
        <v>2170000</v>
      </c>
      <c r="P44" s="7">
        <v>2106000</v>
      </c>
      <c r="Q44" s="31">
        <f t="shared" si="5"/>
        <v>-64000</v>
      </c>
    </row>
    <row r="45" spans="1:23" s="5" customFormat="1" ht="30" customHeight="1">
      <c r="A45" s="6"/>
      <c r="B45" s="1" t="s">
        <v>14</v>
      </c>
      <c r="C45" s="12">
        <v>5100000</v>
      </c>
      <c r="D45" s="12">
        <v>4918000</v>
      </c>
      <c r="E45" s="26">
        <f t="shared" si="10"/>
        <v>-182000</v>
      </c>
      <c r="F45" s="7">
        <v>3570000</v>
      </c>
      <c r="G45" s="7">
        <v>3406000</v>
      </c>
      <c r="H45" s="31">
        <f t="shared" si="7"/>
        <v>-164000</v>
      </c>
      <c r="I45" s="7">
        <v>4590000</v>
      </c>
      <c r="J45" s="7">
        <v>4426000</v>
      </c>
      <c r="K45" s="31">
        <f t="shared" si="8"/>
        <v>-164000</v>
      </c>
      <c r="L45" s="7">
        <v>4590000</v>
      </c>
      <c r="M45" s="7">
        <v>4470000</v>
      </c>
      <c r="N45" s="31">
        <f t="shared" si="4"/>
        <v>-120000</v>
      </c>
      <c r="O45" s="7">
        <v>3570000</v>
      </c>
      <c r="P45" s="7">
        <v>3506000</v>
      </c>
      <c r="Q45" s="31">
        <f t="shared" si="5"/>
        <v>-64000</v>
      </c>
    </row>
    <row r="46" spans="1:23" s="5" customFormat="1" ht="30" customHeight="1">
      <c r="A46" s="6"/>
      <c r="B46" s="1" t="s">
        <v>15</v>
      </c>
      <c r="C46" s="12">
        <v>6400000</v>
      </c>
      <c r="D46" s="12">
        <v>6218000</v>
      </c>
      <c r="E46" s="26">
        <f t="shared" si="10"/>
        <v>-182000</v>
      </c>
      <c r="F46" s="7">
        <v>4480000</v>
      </c>
      <c r="G46" s="7">
        <v>4316000</v>
      </c>
      <c r="H46" s="31">
        <f t="shared" si="7"/>
        <v>-164000</v>
      </c>
      <c r="I46" s="7">
        <v>5760000</v>
      </c>
      <c r="J46" s="7">
        <v>5596000</v>
      </c>
      <c r="K46" s="31">
        <f t="shared" si="8"/>
        <v>-164000</v>
      </c>
      <c r="L46" s="7">
        <v>5760000</v>
      </c>
      <c r="M46" s="7">
        <v>5640000</v>
      </c>
      <c r="N46" s="31">
        <f t="shared" si="4"/>
        <v>-120000</v>
      </c>
      <c r="O46" s="7">
        <v>4480000</v>
      </c>
      <c r="P46" s="7">
        <v>4416000</v>
      </c>
      <c r="Q46" s="31">
        <f t="shared" si="5"/>
        <v>-64000</v>
      </c>
    </row>
    <row r="47" spans="1:23" s="5" customFormat="1" ht="30" customHeight="1">
      <c r="A47" s="6"/>
      <c r="B47" s="1" t="s">
        <v>16</v>
      </c>
      <c r="C47" s="12">
        <v>7600000</v>
      </c>
      <c r="D47" s="12">
        <v>7418000</v>
      </c>
      <c r="E47" s="26">
        <f t="shared" si="10"/>
        <v>-182000</v>
      </c>
      <c r="F47" s="7">
        <v>5320000</v>
      </c>
      <c r="G47" s="7">
        <v>5156000</v>
      </c>
      <c r="H47" s="31">
        <f t="shared" si="7"/>
        <v>-164000</v>
      </c>
      <c r="I47" s="7">
        <v>6840000</v>
      </c>
      <c r="J47" s="7">
        <v>6676000</v>
      </c>
      <c r="K47" s="31">
        <f t="shared" si="8"/>
        <v>-164000</v>
      </c>
      <c r="L47" s="7">
        <v>6840000</v>
      </c>
      <c r="M47" s="7">
        <v>6720000</v>
      </c>
      <c r="N47" s="31">
        <f t="shared" si="4"/>
        <v>-120000</v>
      </c>
      <c r="O47" s="7">
        <v>5320000</v>
      </c>
      <c r="P47" s="7">
        <v>5256000</v>
      </c>
      <c r="Q47" s="31">
        <f t="shared" si="5"/>
        <v>-64000</v>
      </c>
    </row>
  </sheetData>
  <mergeCells count="14">
    <mergeCell ref="B2:Q2"/>
    <mergeCell ref="N4:Q4"/>
    <mergeCell ref="A5:A7"/>
    <mergeCell ref="B5:B7"/>
    <mergeCell ref="C5:E5"/>
    <mergeCell ref="F5:K5"/>
    <mergeCell ref="L5:Q5"/>
    <mergeCell ref="C6:C7"/>
    <mergeCell ref="D6:D7"/>
    <mergeCell ref="E6:E7"/>
    <mergeCell ref="F6:H6"/>
    <mergeCell ref="I6:K6"/>
    <mergeCell ref="L6:N6"/>
    <mergeCell ref="O6:Q6"/>
  </mergeCells>
  <printOptions horizontalCentered="1"/>
  <pageMargins left="0" right="0"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47"/>
  <sheetViews>
    <sheetView workbookViewId="0"/>
  </sheetViews>
  <sheetFormatPr defaultColWidth="9.140625" defaultRowHeight="16.5"/>
  <cols>
    <col min="1" max="1" width="5.42578125" style="3" bestFit="1" customWidth="1"/>
    <col min="2" max="2" width="45.5703125" style="4" customWidth="1"/>
    <col min="3" max="3" width="14.5703125" style="4" customWidth="1"/>
    <col min="4" max="4" width="14" style="4" customWidth="1"/>
    <col min="5" max="5" width="14.5703125" style="4" bestFit="1" customWidth="1"/>
    <col min="6" max="6" width="14.42578125" style="5" customWidth="1"/>
    <col min="7" max="7" width="12.85546875" style="5" bestFit="1" customWidth="1"/>
    <col min="8" max="8" width="14.5703125" style="5" bestFit="1" customWidth="1"/>
    <col min="9" max="9" width="14.28515625" style="5" customWidth="1"/>
    <col min="10" max="10" width="13.42578125" style="5" customWidth="1"/>
    <col min="11" max="11" width="14.5703125" style="5" bestFit="1" customWidth="1"/>
    <col min="12" max="12" width="14.140625" style="5" customWidth="1"/>
    <col min="13" max="13" width="12.85546875" style="5" bestFit="1" customWidth="1"/>
    <col min="14" max="14" width="14.5703125" style="5" bestFit="1" customWidth="1"/>
    <col min="15" max="15" width="13.7109375" style="5" customWidth="1"/>
    <col min="16" max="16" width="13.28515625" style="5" customWidth="1"/>
    <col min="17" max="17" width="14.5703125" style="5" bestFit="1" customWidth="1"/>
    <col min="18" max="18" width="10.28515625" style="4" customWidth="1"/>
    <col min="19" max="24" width="10.28515625" style="4" bestFit="1" customWidth="1"/>
    <col min="25" max="25" width="9.28515625" style="4" bestFit="1" customWidth="1"/>
    <col min="26" max="26" width="10.28515625" style="4" bestFit="1" customWidth="1"/>
    <col min="27" max="16384" width="9.140625" style="4"/>
  </cols>
  <sheetData>
    <row r="2" spans="1:26" ht="43.5" customHeight="1">
      <c r="B2" s="149" t="s">
        <v>19</v>
      </c>
      <c r="C2" s="150"/>
      <c r="D2" s="150"/>
      <c r="E2" s="150"/>
      <c r="F2" s="150"/>
      <c r="G2" s="150"/>
      <c r="H2" s="150"/>
      <c r="I2" s="150"/>
      <c r="J2" s="150"/>
      <c r="K2" s="150"/>
      <c r="L2" s="150"/>
      <c r="M2" s="150"/>
      <c r="N2" s="150"/>
      <c r="O2" s="150"/>
      <c r="P2" s="150"/>
      <c r="Q2" s="150"/>
    </row>
    <row r="3" spans="1:26">
      <c r="Q3" s="15"/>
    </row>
    <row r="4" spans="1:26">
      <c r="K4" s="15"/>
      <c r="N4" s="151" t="s">
        <v>18</v>
      </c>
      <c r="O4" s="151"/>
      <c r="P4" s="151"/>
      <c r="Q4" s="151"/>
    </row>
    <row r="5" spans="1:26" s="5" customFormat="1">
      <c r="A5" s="148" t="s">
        <v>29</v>
      </c>
      <c r="B5" s="148" t="s">
        <v>0</v>
      </c>
      <c r="C5" s="152" t="s">
        <v>23</v>
      </c>
      <c r="D5" s="152"/>
      <c r="E5" s="152"/>
      <c r="F5" s="147" t="s">
        <v>24</v>
      </c>
      <c r="G5" s="147"/>
      <c r="H5" s="147"/>
      <c r="I5" s="147"/>
      <c r="J5" s="147"/>
      <c r="K5" s="147"/>
      <c r="L5" s="147" t="s">
        <v>25</v>
      </c>
      <c r="M5" s="147"/>
      <c r="N5" s="147"/>
      <c r="O5" s="147"/>
      <c r="P5" s="147"/>
      <c r="Q5" s="147"/>
    </row>
    <row r="6" spans="1:26" s="5" customFormat="1">
      <c r="A6" s="148"/>
      <c r="B6" s="148"/>
      <c r="C6" s="152" t="s">
        <v>32</v>
      </c>
      <c r="D6" s="148" t="s">
        <v>21</v>
      </c>
      <c r="E6" s="153" t="s">
        <v>22</v>
      </c>
      <c r="F6" s="147" t="s">
        <v>26</v>
      </c>
      <c r="G6" s="147"/>
      <c r="H6" s="147"/>
      <c r="I6" s="147" t="s">
        <v>17</v>
      </c>
      <c r="J6" s="147"/>
      <c r="K6" s="147"/>
      <c r="L6" s="147" t="s">
        <v>27</v>
      </c>
      <c r="M6" s="147"/>
      <c r="N6" s="147"/>
      <c r="O6" s="147" t="s">
        <v>28</v>
      </c>
      <c r="P6" s="147"/>
      <c r="Q6" s="147"/>
    </row>
    <row r="7" spans="1:26" s="5" customFormat="1" ht="66">
      <c r="A7" s="148"/>
      <c r="B7" s="148"/>
      <c r="C7" s="152"/>
      <c r="D7" s="148"/>
      <c r="E7" s="153"/>
      <c r="F7" s="14" t="s">
        <v>32</v>
      </c>
      <c r="G7" s="2" t="s">
        <v>21</v>
      </c>
      <c r="H7" s="28" t="s">
        <v>22</v>
      </c>
      <c r="I7" s="14" t="s">
        <v>32</v>
      </c>
      <c r="J7" s="2" t="s">
        <v>21</v>
      </c>
      <c r="K7" s="28" t="s">
        <v>22</v>
      </c>
      <c r="L7" s="14" t="s">
        <v>32</v>
      </c>
      <c r="M7" s="2" t="s">
        <v>21</v>
      </c>
      <c r="N7" s="28" t="s">
        <v>22</v>
      </c>
      <c r="O7" s="14" t="s">
        <v>32</v>
      </c>
      <c r="P7" s="2" t="s">
        <v>21</v>
      </c>
      <c r="Q7" s="28" t="s">
        <v>22</v>
      </c>
    </row>
    <row r="8" spans="1:26" s="97" customFormat="1" ht="30" customHeight="1">
      <c r="A8" s="94" t="s">
        <v>30</v>
      </c>
      <c r="B8" s="95" t="s">
        <v>1</v>
      </c>
      <c r="C8" s="96"/>
      <c r="D8" s="96">
        <f>D9+D16</f>
        <v>1500000</v>
      </c>
      <c r="E8" s="96">
        <f>D8/12</f>
        <v>125000</v>
      </c>
      <c r="F8" s="96"/>
      <c r="G8" s="96">
        <f>G9+G16</f>
        <v>1170000</v>
      </c>
      <c r="H8" s="96">
        <f>G8/12</f>
        <v>97500</v>
      </c>
      <c r="I8" s="96">
        <f>(H8+K8)/2</f>
        <v>109166.66666666666</v>
      </c>
      <c r="J8" s="96">
        <f>J9+J16</f>
        <v>1450000</v>
      </c>
      <c r="K8" s="96">
        <f>J8/12</f>
        <v>120833.33333333333</v>
      </c>
      <c r="L8" s="96"/>
      <c r="M8" s="96">
        <f>M9+M16</f>
        <v>1880000</v>
      </c>
      <c r="N8" s="96">
        <f>M8/12</f>
        <v>156666.66666666666</v>
      </c>
      <c r="O8" s="96"/>
      <c r="P8" s="96">
        <f>P9+P16</f>
        <v>1500000</v>
      </c>
      <c r="Q8" s="96">
        <f>P8/12</f>
        <v>125000</v>
      </c>
    </row>
    <row r="9" spans="1:26" s="5" customFormat="1" ht="30" customHeight="1">
      <c r="A9" s="36">
        <v>1</v>
      </c>
      <c r="B9" s="37" t="s">
        <v>2</v>
      </c>
      <c r="C9" s="38">
        <f t="shared" ref="C9:Q9" si="0">SUM(C10:C15)</f>
        <v>2800000</v>
      </c>
      <c r="D9" s="38">
        <f t="shared" si="0"/>
        <v>670000</v>
      </c>
      <c r="E9" s="38">
        <f t="shared" si="0"/>
        <v>-2130000</v>
      </c>
      <c r="F9" s="38">
        <f t="shared" si="0"/>
        <v>1960000</v>
      </c>
      <c r="G9" s="38">
        <f t="shared" si="0"/>
        <v>400000</v>
      </c>
      <c r="H9" s="38">
        <f t="shared" si="0"/>
        <v>-1560000</v>
      </c>
      <c r="I9" s="38">
        <f t="shared" si="0"/>
        <v>2520000</v>
      </c>
      <c r="J9" s="38">
        <f t="shared" si="0"/>
        <v>560000</v>
      </c>
      <c r="K9" s="38">
        <f t="shared" si="0"/>
        <v>-1960000</v>
      </c>
      <c r="L9" s="38">
        <f t="shared" si="0"/>
        <v>2520000</v>
      </c>
      <c r="M9" s="38">
        <f t="shared" si="0"/>
        <v>850000</v>
      </c>
      <c r="N9" s="38">
        <f t="shared" si="0"/>
        <v>-1670000</v>
      </c>
      <c r="O9" s="38">
        <f t="shared" si="0"/>
        <v>1960000</v>
      </c>
      <c r="P9" s="38">
        <f t="shared" si="0"/>
        <v>570000</v>
      </c>
      <c r="Q9" s="38">
        <f t="shared" si="0"/>
        <v>-1390000</v>
      </c>
    </row>
    <row r="10" spans="1:26" s="5" customFormat="1" ht="30" customHeight="1">
      <c r="A10" s="6"/>
      <c r="B10" s="1" t="s">
        <v>3</v>
      </c>
      <c r="C10" s="12">
        <v>100000</v>
      </c>
      <c r="D10" s="12">
        <v>50000</v>
      </c>
      <c r="E10" s="26">
        <f t="shared" ref="E10:E15" si="1">D10-C10</f>
        <v>-50000</v>
      </c>
      <c r="F10" s="7">
        <v>70000</v>
      </c>
      <c r="G10" s="7">
        <v>40000</v>
      </c>
      <c r="H10" s="31">
        <f>G10-F10</f>
        <v>-30000</v>
      </c>
      <c r="I10" s="7">
        <v>90000</v>
      </c>
      <c r="J10" s="7">
        <v>50000</v>
      </c>
      <c r="K10" s="31">
        <f>J10-I10</f>
        <v>-40000</v>
      </c>
      <c r="L10" s="7">
        <v>90000</v>
      </c>
      <c r="M10" s="7">
        <v>50000</v>
      </c>
      <c r="N10" s="31">
        <f>M10-L10</f>
        <v>-40000</v>
      </c>
      <c r="O10" s="7">
        <v>70000</v>
      </c>
      <c r="P10" s="7">
        <v>40000</v>
      </c>
      <c r="Q10" s="31">
        <f>P10-O10</f>
        <v>-30000</v>
      </c>
      <c r="Z10" s="15"/>
    </row>
    <row r="11" spans="1:26" s="5" customFormat="1" ht="30" customHeight="1">
      <c r="A11" s="6"/>
      <c r="B11" s="1" t="s">
        <v>4</v>
      </c>
      <c r="C11" s="12">
        <v>200000</v>
      </c>
      <c r="D11" s="12">
        <v>80000</v>
      </c>
      <c r="E11" s="26">
        <f t="shared" si="1"/>
        <v>-120000</v>
      </c>
      <c r="F11" s="7">
        <v>140000</v>
      </c>
      <c r="G11" s="7">
        <v>50000</v>
      </c>
      <c r="H11" s="31">
        <f t="shared" ref="H11:H22" si="2">G11-F11</f>
        <v>-90000</v>
      </c>
      <c r="I11" s="7">
        <v>180000</v>
      </c>
      <c r="J11" s="7">
        <v>60000</v>
      </c>
      <c r="K11" s="31">
        <f t="shared" ref="K11:K22" si="3">J11-I11</f>
        <v>-120000</v>
      </c>
      <c r="L11" s="7">
        <v>180000</v>
      </c>
      <c r="M11" s="7">
        <v>70000</v>
      </c>
      <c r="N11" s="31">
        <f t="shared" ref="N11:N47" si="4">M11-L11</f>
        <v>-110000</v>
      </c>
      <c r="O11" s="7">
        <v>140000</v>
      </c>
      <c r="P11" s="7">
        <v>60000</v>
      </c>
      <c r="Q11" s="31">
        <f t="shared" ref="Q11:Q47" si="5">P11-O11</f>
        <v>-80000</v>
      </c>
      <c r="S11" s="15"/>
      <c r="Z11" s="15"/>
    </row>
    <row r="12" spans="1:26" s="5" customFormat="1" ht="30" customHeight="1">
      <c r="A12" s="6"/>
      <c r="B12" s="1" t="s">
        <v>5</v>
      </c>
      <c r="C12" s="12">
        <v>300000</v>
      </c>
      <c r="D12" s="12">
        <v>100000</v>
      </c>
      <c r="E12" s="26">
        <f t="shared" si="1"/>
        <v>-200000</v>
      </c>
      <c r="F12" s="7">
        <v>210000</v>
      </c>
      <c r="G12" s="7">
        <v>60000</v>
      </c>
      <c r="H12" s="31">
        <f t="shared" si="2"/>
        <v>-150000</v>
      </c>
      <c r="I12" s="7">
        <v>270000</v>
      </c>
      <c r="J12" s="7">
        <v>80000</v>
      </c>
      <c r="K12" s="31">
        <f t="shared" si="3"/>
        <v>-190000</v>
      </c>
      <c r="L12" s="7">
        <v>270000</v>
      </c>
      <c r="M12" s="7">
        <v>120000</v>
      </c>
      <c r="N12" s="31">
        <f t="shared" si="4"/>
        <v>-150000</v>
      </c>
      <c r="O12" s="7">
        <v>210000</v>
      </c>
      <c r="P12" s="7">
        <v>90000</v>
      </c>
      <c r="Q12" s="31">
        <f t="shared" si="5"/>
        <v>-120000</v>
      </c>
      <c r="Z12" s="15"/>
    </row>
    <row r="13" spans="1:26" s="5" customFormat="1" ht="30" customHeight="1">
      <c r="A13" s="6"/>
      <c r="B13" s="1" t="s">
        <v>6</v>
      </c>
      <c r="C13" s="12">
        <v>500000</v>
      </c>
      <c r="D13" s="12">
        <v>120000</v>
      </c>
      <c r="E13" s="26">
        <f t="shared" si="1"/>
        <v>-380000</v>
      </c>
      <c r="F13" s="7">
        <v>350000</v>
      </c>
      <c r="G13" s="7">
        <v>70000</v>
      </c>
      <c r="H13" s="31">
        <f t="shared" si="2"/>
        <v>-280000</v>
      </c>
      <c r="I13" s="7">
        <v>450000</v>
      </c>
      <c r="J13" s="7">
        <v>100000</v>
      </c>
      <c r="K13" s="31">
        <f t="shared" si="3"/>
        <v>-350000</v>
      </c>
      <c r="L13" s="7">
        <v>450000</v>
      </c>
      <c r="M13" s="7">
        <v>160000</v>
      </c>
      <c r="N13" s="31">
        <f t="shared" si="4"/>
        <v>-290000</v>
      </c>
      <c r="O13" s="7">
        <v>350000</v>
      </c>
      <c r="P13" s="7">
        <v>100000</v>
      </c>
      <c r="Q13" s="31">
        <f t="shared" si="5"/>
        <v>-250000</v>
      </c>
      <c r="Z13" s="15"/>
    </row>
    <row r="14" spans="1:26" s="5" customFormat="1" ht="30" customHeight="1">
      <c r="A14" s="6"/>
      <c r="B14" s="1" t="s">
        <v>7</v>
      </c>
      <c r="C14" s="12">
        <v>700000</v>
      </c>
      <c r="D14" s="12">
        <v>140000</v>
      </c>
      <c r="E14" s="26">
        <f t="shared" si="1"/>
        <v>-560000</v>
      </c>
      <c r="F14" s="7">
        <v>490000</v>
      </c>
      <c r="G14" s="7">
        <v>80000</v>
      </c>
      <c r="H14" s="31">
        <f t="shared" si="2"/>
        <v>-410000</v>
      </c>
      <c r="I14" s="7">
        <v>630000</v>
      </c>
      <c r="J14" s="7">
        <v>120000</v>
      </c>
      <c r="K14" s="31">
        <f t="shared" si="3"/>
        <v>-510000</v>
      </c>
      <c r="L14" s="7">
        <v>630000</v>
      </c>
      <c r="M14" s="7">
        <v>200000</v>
      </c>
      <c r="N14" s="31">
        <f t="shared" si="4"/>
        <v>-430000</v>
      </c>
      <c r="O14" s="7">
        <v>490000</v>
      </c>
      <c r="P14" s="7">
        <v>130000</v>
      </c>
      <c r="Q14" s="31">
        <f t="shared" si="5"/>
        <v>-360000</v>
      </c>
      <c r="Z14" s="15"/>
    </row>
    <row r="15" spans="1:26" s="5" customFormat="1" ht="30" customHeight="1">
      <c r="A15" s="6"/>
      <c r="B15" s="1" t="s">
        <v>8</v>
      </c>
      <c r="C15" s="12">
        <v>1000000</v>
      </c>
      <c r="D15" s="12">
        <v>180000</v>
      </c>
      <c r="E15" s="26">
        <f t="shared" si="1"/>
        <v>-820000</v>
      </c>
      <c r="F15" s="7">
        <v>700000</v>
      </c>
      <c r="G15" s="7">
        <v>100000</v>
      </c>
      <c r="H15" s="31">
        <f t="shared" si="2"/>
        <v>-600000</v>
      </c>
      <c r="I15" s="7">
        <v>900000</v>
      </c>
      <c r="J15" s="7">
        <v>150000</v>
      </c>
      <c r="K15" s="31">
        <f t="shared" si="3"/>
        <v>-750000</v>
      </c>
      <c r="L15" s="7">
        <v>900000</v>
      </c>
      <c r="M15" s="7">
        <v>250000</v>
      </c>
      <c r="N15" s="31">
        <f t="shared" si="4"/>
        <v>-650000</v>
      </c>
      <c r="O15" s="7">
        <v>700000</v>
      </c>
      <c r="P15" s="7">
        <v>150000</v>
      </c>
      <c r="Q15" s="31">
        <f t="shared" si="5"/>
        <v>-550000</v>
      </c>
      <c r="Z15" s="15"/>
    </row>
    <row r="16" spans="1:26" s="5" customFormat="1" ht="30" customHeight="1">
      <c r="A16" s="36">
        <v>2</v>
      </c>
      <c r="B16" s="37" t="s">
        <v>9</v>
      </c>
      <c r="C16" s="39">
        <f t="shared" ref="C16:Q16" si="6">SUM(C17:C22)</f>
        <v>3700000</v>
      </c>
      <c r="D16" s="39">
        <f t="shared" si="6"/>
        <v>830000</v>
      </c>
      <c r="E16" s="39">
        <f t="shared" si="6"/>
        <v>-2870000</v>
      </c>
      <c r="F16" s="39">
        <f t="shared" si="6"/>
        <v>2590000</v>
      </c>
      <c r="G16" s="39">
        <f t="shared" si="6"/>
        <v>770000</v>
      </c>
      <c r="H16" s="39">
        <f t="shared" si="6"/>
        <v>-1820000</v>
      </c>
      <c r="I16" s="39">
        <f t="shared" si="6"/>
        <v>3330000</v>
      </c>
      <c r="J16" s="39">
        <f t="shared" si="6"/>
        <v>890000</v>
      </c>
      <c r="K16" s="39">
        <f t="shared" si="6"/>
        <v>-2440000</v>
      </c>
      <c r="L16" s="39">
        <f t="shared" si="6"/>
        <v>3330000</v>
      </c>
      <c r="M16" s="39">
        <f t="shared" si="6"/>
        <v>1030000</v>
      </c>
      <c r="N16" s="39">
        <f t="shared" si="6"/>
        <v>-2300000</v>
      </c>
      <c r="O16" s="39">
        <f t="shared" si="6"/>
        <v>2590000</v>
      </c>
      <c r="P16" s="39">
        <f t="shared" si="6"/>
        <v>930000</v>
      </c>
      <c r="Q16" s="39">
        <f t="shared" si="6"/>
        <v>-1660000</v>
      </c>
      <c r="S16" s="16"/>
      <c r="U16" s="16"/>
    </row>
    <row r="17" spans="1:23" s="5" customFormat="1" ht="30" customHeight="1">
      <c r="A17" s="6"/>
      <c r="B17" s="1" t="s">
        <v>3</v>
      </c>
      <c r="C17" s="7">
        <v>200000</v>
      </c>
      <c r="D17" s="7">
        <v>80000</v>
      </c>
      <c r="E17" s="26">
        <f t="shared" ref="E17:E21" si="7">D17-C17</f>
        <v>-120000</v>
      </c>
      <c r="F17" s="7">
        <v>140000</v>
      </c>
      <c r="G17" s="7">
        <v>60000</v>
      </c>
      <c r="H17" s="31">
        <f t="shared" si="2"/>
        <v>-80000</v>
      </c>
      <c r="I17" s="7">
        <v>180000</v>
      </c>
      <c r="J17" s="7">
        <v>60000</v>
      </c>
      <c r="K17" s="31">
        <f t="shared" si="3"/>
        <v>-120000</v>
      </c>
      <c r="L17" s="7">
        <v>180000</v>
      </c>
      <c r="M17" s="7">
        <v>100000</v>
      </c>
      <c r="N17" s="31">
        <f t="shared" si="4"/>
        <v>-80000</v>
      </c>
      <c r="O17" s="7">
        <v>140000</v>
      </c>
      <c r="P17" s="7">
        <v>70000</v>
      </c>
      <c r="Q17" s="31">
        <f t="shared" si="5"/>
        <v>-70000</v>
      </c>
      <c r="R17" s="15"/>
      <c r="S17" s="15"/>
      <c r="T17" s="15"/>
      <c r="U17" s="15"/>
      <c r="V17" s="15"/>
      <c r="W17" s="16"/>
    </row>
    <row r="18" spans="1:23" s="5" customFormat="1" ht="30" customHeight="1">
      <c r="A18" s="6"/>
      <c r="B18" s="1" t="s">
        <v>4</v>
      </c>
      <c r="C18" s="7">
        <v>400000</v>
      </c>
      <c r="D18" s="7">
        <v>100000</v>
      </c>
      <c r="E18" s="26">
        <f t="shared" si="7"/>
        <v>-300000</v>
      </c>
      <c r="F18" s="7">
        <v>280000</v>
      </c>
      <c r="G18" s="7">
        <v>90000</v>
      </c>
      <c r="H18" s="31">
        <f t="shared" si="2"/>
        <v>-190000</v>
      </c>
      <c r="I18" s="7">
        <v>360000</v>
      </c>
      <c r="J18" s="7">
        <v>110000</v>
      </c>
      <c r="K18" s="31">
        <f t="shared" si="3"/>
        <v>-250000</v>
      </c>
      <c r="L18" s="7">
        <v>360000</v>
      </c>
      <c r="M18" s="7">
        <v>130000</v>
      </c>
      <c r="N18" s="31">
        <f t="shared" si="4"/>
        <v>-230000</v>
      </c>
      <c r="O18" s="7">
        <v>280000</v>
      </c>
      <c r="P18" s="7">
        <v>120000</v>
      </c>
      <c r="Q18" s="31">
        <f t="shared" si="5"/>
        <v>-160000</v>
      </c>
      <c r="S18" s="15"/>
      <c r="T18" s="15"/>
      <c r="U18" s="15"/>
    </row>
    <row r="19" spans="1:23" s="5" customFormat="1" ht="30" customHeight="1">
      <c r="A19" s="6"/>
      <c r="B19" s="1" t="s">
        <v>5</v>
      </c>
      <c r="C19" s="7">
        <v>500000</v>
      </c>
      <c r="D19" s="7">
        <v>120000</v>
      </c>
      <c r="E19" s="26">
        <f t="shared" si="7"/>
        <v>-380000</v>
      </c>
      <c r="F19" s="7">
        <v>350000</v>
      </c>
      <c r="G19" s="7">
        <v>100000</v>
      </c>
      <c r="H19" s="31">
        <f t="shared" si="2"/>
        <v>-250000</v>
      </c>
      <c r="I19" s="7">
        <v>450000</v>
      </c>
      <c r="J19" s="7">
        <v>130000</v>
      </c>
      <c r="K19" s="31">
        <f t="shared" si="3"/>
        <v>-320000</v>
      </c>
      <c r="L19" s="7">
        <v>450000</v>
      </c>
      <c r="M19" s="7">
        <v>140000</v>
      </c>
      <c r="N19" s="31">
        <f t="shared" si="4"/>
        <v>-310000</v>
      </c>
      <c r="O19" s="7">
        <v>350000</v>
      </c>
      <c r="P19" s="7">
        <v>130000</v>
      </c>
      <c r="Q19" s="31">
        <f t="shared" si="5"/>
        <v>-220000</v>
      </c>
    </row>
    <row r="20" spans="1:23" s="5" customFormat="1" ht="30" customHeight="1">
      <c r="A20" s="6"/>
      <c r="B20" s="1" t="s">
        <v>6</v>
      </c>
      <c r="C20" s="7">
        <v>600000</v>
      </c>
      <c r="D20" s="7">
        <v>150000</v>
      </c>
      <c r="E20" s="26">
        <f t="shared" si="7"/>
        <v>-450000</v>
      </c>
      <c r="F20" s="7">
        <v>420000</v>
      </c>
      <c r="G20" s="7">
        <v>140000</v>
      </c>
      <c r="H20" s="31">
        <f t="shared" si="2"/>
        <v>-280000</v>
      </c>
      <c r="I20" s="7">
        <v>540000</v>
      </c>
      <c r="J20" s="7">
        <v>150000</v>
      </c>
      <c r="K20" s="31">
        <f t="shared" si="3"/>
        <v>-390000</v>
      </c>
      <c r="L20" s="7">
        <v>540000</v>
      </c>
      <c r="M20" s="7">
        <v>170000</v>
      </c>
      <c r="N20" s="31">
        <f t="shared" si="4"/>
        <v>-370000</v>
      </c>
      <c r="O20" s="7">
        <v>420000</v>
      </c>
      <c r="P20" s="7">
        <v>160000</v>
      </c>
      <c r="Q20" s="31">
        <f t="shared" si="5"/>
        <v>-260000</v>
      </c>
    </row>
    <row r="21" spans="1:23" s="5" customFormat="1" ht="30" customHeight="1">
      <c r="A21" s="6"/>
      <c r="B21" s="1" t="s">
        <v>7</v>
      </c>
      <c r="C21" s="7">
        <v>800000</v>
      </c>
      <c r="D21" s="7">
        <v>180000</v>
      </c>
      <c r="E21" s="26">
        <f t="shared" si="7"/>
        <v>-620000</v>
      </c>
      <c r="F21" s="7">
        <v>560000</v>
      </c>
      <c r="G21" s="7">
        <v>180000</v>
      </c>
      <c r="H21" s="31">
        <f t="shared" si="2"/>
        <v>-380000</v>
      </c>
      <c r="I21" s="7">
        <v>720000</v>
      </c>
      <c r="J21" s="7">
        <v>200000</v>
      </c>
      <c r="K21" s="31">
        <f t="shared" si="3"/>
        <v>-520000</v>
      </c>
      <c r="L21" s="7">
        <v>720000</v>
      </c>
      <c r="M21" s="7">
        <v>220000</v>
      </c>
      <c r="N21" s="31">
        <f t="shared" si="4"/>
        <v>-500000</v>
      </c>
      <c r="O21" s="7">
        <v>560000</v>
      </c>
      <c r="P21" s="7">
        <v>200000</v>
      </c>
      <c r="Q21" s="31">
        <f t="shared" si="5"/>
        <v>-360000</v>
      </c>
    </row>
    <row r="22" spans="1:23" s="5" customFormat="1" ht="30" customHeight="1">
      <c r="A22" s="6"/>
      <c r="B22" s="1" t="s">
        <v>8</v>
      </c>
      <c r="C22" s="7">
        <v>1200000</v>
      </c>
      <c r="D22" s="7">
        <v>200000</v>
      </c>
      <c r="E22" s="26">
        <f>D22-C22</f>
        <v>-1000000</v>
      </c>
      <c r="F22" s="7">
        <v>840000</v>
      </c>
      <c r="G22" s="7">
        <v>200000</v>
      </c>
      <c r="H22" s="31">
        <f t="shared" si="2"/>
        <v>-640000</v>
      </c>
      <c r="I22" s="7">
        <v>1080000</v>
      </c>
      <c r="J22" s="7">
        <v>240000</v>
      </c>
      <c r="K22" s="31">
        <f t="shared" si="3"/>
        <v>-840000</v>
      </c>
      <c r="L22" s="7">
        <v>1080000</v>
      </c>
      <c r="M22" s="7">
        <v>270000</v>
      </c>
      <c r="N22" s="31">
        <f t="shared" si="4"/>
        <v>-810000</v>
      </c>
      <c r="O22" s="7">
        <v>840000</v>
      </c>
      <c r="P22" s="7">
        <v>250000</v>
      </c>
      <c r="Q22" s="31">
        <f t="shared" si="5"/>
        <v>-590000</v>
      </c>
    </row>
    <row r="23" spans="1:23" s="97" customFormat="1" ht="30" customHeight="1">
      <c r="A23" s="94" t="s">
        <v>31</v>
      </c>
      <c r="B23" s="95" t="s">
        <v>10</v>
      </c>
      <c r="C23" s="98"/>
      <c r="D23" s="98">
        <f>D24+D36</f>
        <v>33390000</v>
      </c>
      <c r="E23" s="98">
        <f>D23/22</f>
        <v>1517727.2727272727</v>
      </c>
      <c r="F23" s="98"/>
      <c r="G23" s="98">
        <f>G24+G36</f>
        <v>21270000</v>
      </c>
      <c r="H23" s="98">
        <f>G23/22</f>
        <v>966818.18181818177</v>
      </c>
      <c r="I23" s="98"/>
      <c r="J23" s="98">
        <f>J24+J36</f>
        <v>29060000</v>
      </c>
      <c r="K23" s="98">
        <f>J23/22</f>
        <v>1320909.0909090908</v>
      </c>
      <c r="L23" s="98"/>
      <c r="M23" s="98">
        <f>M24+M36</f>
        <v>28640000</v>
      </c>
      <c r="N23" s="98">
        <f>M23/22</f>
        <v>1301818.1818181819</v>
      </c>
      <c r="O23" s="98"/>
      <c r="P23" s="98">
        <f>P24+P36</f>
        <v>23990000</v>
      </c>
      <c r="Q23" s="98">
        <f>P23/22</f>
        <v>1090454.5454545454</v>
      </c>
      <c r="S23" s="97">
        <f>(H23+K23)/2</f>
        <v>1143863.6363636362</v>
      </c>
    </row>
    <row r="24" spans="1:23" s="5" customFormat="1" ht="30" customHeight="1">
      <c r="A24" s="36">
        <v>1</v>
      </c>
      <c r="B24" s="37" t="s">
        <v>2</v>
      </c>
      <c r="C24" s="39">
        <f t="shared" ref="C24:Q24" si="8">SUM(C25:C35)</f>
        <v>28600000</v>
      </c>
      <c r="D24" s="39">
        <f t="shared" si="8"/>
        <v>16450000</v>
      </c>
      <c r="E24" s="39">
        <f t="shared" si="8"/>
        <v>-12150000</v>
      </c>
      <c r="F24" s="39">
        <f t="shared" si="8"/>
        <v>20020000</v>
      </c>
      <c r="G24" s="39">
        <f t="shared" si="8"/>
        <v>10420000</v>
      </c>
      <c r="H24" s="39">
        <f t="shared" si="8"/>
        <v>-9600000</v>
      </c>
      <c r="I24" s="39">
        <f t="shared" si="8"/>
        <v>25740000</v>
      </c>
      <c r="J24" s="39">
        <f t="shared" si="8"/>
        <v>14210000</v>
      </c>
      <c r="K24" s="39">
        <f t="shared" si="8"/>
        <v>-11530000</v>
      </c>
      <c r="L24" s="39">
        <f t="shared" si="8"/>
        <v>25740000</v>
      </c>
      <c r="M24" s="39">
        <f t="shared" si="8"/>
        <v>14090000</v>
      </c>
      <c r="N24" s="39">
        <f t="shared" si="8"/>
        <v>-11650000</v>
      </c>
      <c r="O24" s="39">
        <f t="shared" si="8"/>
        <v>20020000</v>
      </c>
      <c r="P24" s="39">
        <f t="shared" si="8"/>
        <v>11790000</v>
      </c>
      <c r="Q24" s="39">
        <f t="shared" si="8"/>
        <v>-8230000</v>
      </c>
      <c r="R24" s="17"/>
      <c r="S24" s="18"/>
    </row>
    <row r="25" spans="1:23" s="5" customFormat="1" ht="30" customHeight="1">
      <c r="A25" s="6"/>
      <c r="B25" s="1" t="s">
        <v>3</v>
      </c>
      <c r="C25" s="7">
        <v>200000</v>
      </c>
      <c r="D25" s="7">
        <v>100000</v>
      </c>
      <c r="E25" s="26">
        <f t="shared" ref="E25:E35" si="9">D25-C25</f>
        <v>-100000</v>
      </c>
      <c r="F25" s="7">
        <v>140000</v>
      </c>
      <c r="G25" s="7">
        <v>70000</v>
      </c>
      <c r="H25" s="31">
        <f t="shared" ref="H25:H47" si="10">G25-F25</f>
        <v>-70000</v>
      </c>
      <c r="I25" s="7">
        <v>180000</v>
      </c>
      <c r="J25" s="7">
        <v>80000</v>
      </c>
      <c r="K25" s="31">
        <f t="shared" ref="K25:K47" si="11">J25-I25</f>
        <v>-100000</v>
      </c>
      <c r="L25" s="7">
        <v>180000</v>
      </c>
      <c r="M25" s="7">
        <v>70000</v>
      </c>
      <c r="N25" s="31">
        <f t="shared" si="4"/>
        <v>-110000</v>
      </c>
      <c r="O25" s="7">
        <v>140000</v>
      </c>
      <c r="P25" s="7">
        <v>60000</v>
      </c>
      <c r="Q25" s="31">
        <f t="shared" si="5"/>
        <v>-80000</v>
      </c>
    </row>
    <row r="26" spans="1:23" s="5" customFormat="1" ht="30" customHeight="1">
      <c r="A26" s="6"/>
      <c r="B26" s="1" t="s">
        <v>4</v>
      </c>
      <c r="C26" s="7">
        <v>400000</v>
      </c>
      <c r="D26" s="7">
        <v>150000</v>
      </c>
      <c r="E26" s="26">
        <f t="shared" si="9"/>
        <v>-250000</v>
      </c>
      <c r="F26" s="7">
        <v>280000</v>
      </c>
      <c r="G26" s="7">
        <v>100000</v>
      </c>
      <c r="H26" s="31">
        <f t="shared" si="10"/>
        <v>-180000</v>
      </c>
      <c r="I26" s="7">
        <v>360000</v>
      </c>
      <c r="J26" s="7">
        <v>120000</v>
      </c>
      <c r="K26" s="31">
        <f t="shared" si="11"/>
        <v>-240000</v>
      </c>
      <c r="L26" s="7">
        <v>360000</v>
      </c>
      <c r="M26" s="7">
        <v>100000</v>
      </c>
      <c r="N26" s="31">
        <f t="shared" si="4"/>
        <v>-260000</v>
      </c>
      <c r="O26" s="7">
        <v>280000</v>
      </c>
      <c r="P26" s="7">
        <v>90000</v>
      </c>
      <c r="Q26" s="31">
        <f t="shared" si="5"/>
        <v>-190000</v>
      </c>
    </row>
    <row r="27" spans="1:23" s="5" customFormat="1" ht="30" customHeight="1">
      <c r="A27" s="6"/>
      <c r="B27" s="1" t="s">
        <v>5</v>
      </c>
      <c r="C27" s="12">
        <v>600000</v>
      </c>
      <c r="D27" s="12">
        <v>200000</v>
      </c>
      <c r="E27" s="26">
        <f t="shared" si="9"/>
        <v>-400000</v>
      </c>
      <c r="F27" s="7">
        <v>420000</v>
      </c>
      <c r="G27" s="7">
        <v>150000</v>
      </c>
      <c r="H27" s="31">
        <f t="shared" si="10"/>
        <v>-270000</v>
      </c>
      <c r="I27" s="7">
        <v>540000</v>
      </c>
      <c r="J27" s="7">
        <v>150000</v>
      </c>
      <c r="K27" s="31">
        <f t="shared" si="11"/>
        <v>-390000</v>
      </c>
      <c r="L27" s="7">
        <v>540000</v>
      </c>
      <c r="M27" s="7">
        <v>150000</v>
      </c>
      <c r="N27" s="31">
        <f t="shared" si="4"/>
        <v>-390000</v>
      </c>
      <c r="O27" s="7">
        <v>420000</v>
      </c>
      <c r="P27" s="7">
        <v>140000</v>
      </c>
      <c r="Q27" s="31">
        <f t="shared" si="5"/>
        <v>-280000</v>
      </c>
    </row>
    <row r="28" spans="1:23" s="5" customFormat="1" ht="30" customHeight="1">
      <c r="A28" s="6"/>
      <c r="B28" s="1" t="s">
        <v>6</v>
      </c>
      <c r="C28" s="12">
        <v>900000</v>
      </c>
      <c r="D28" s="12">
        <v>250000</v>
      </c>
      <c r="E28" s="26">
        <f t="shared" si="9"/>
        <v>-650000</v>
      </c>
      <c r="F28" s="7">
        <v>630000</v>
      </c>
      <c r="G28" s="7">
        <v>200000</v>
      </c>
      <c r="H28" s="31">
        <f t="shared" si="10"/>
        <v>-430000</v>
      </c>
      <c r="I28" s="7">
        <v>810000</v>
      </c>
      <c r="J28" s="7">
        <v>170000</v>
      </c>
      <c r="K28" s="31">
        <f t="shared" si="11"/>
        <v>-640000</v>
      </c>
      <c r="L28" s="7">
        <v>810000</v>
      </c>
      <c r="M28" s="7">
        <v>180000</v>
      </c>
      <c r="N28" s="31">
        <f t="shared" si="4"/>
        <v>-630000</v>
      </c>
      <c r="O28" s="7">
        <v>630000</v>
      </c>
      <c r="P28" s="7">
        <v>150000</v>
      </c>
      <c r="Q28" s="31">
        <f t="shared" si="5"/>
        <v>-480000</v>
      </c>
    </row>
    <row r="29" spans="1:23" s="5" customFormat="1" ht="30" customHeight="1">
      <c r="A29" s="6"/>
      <c r="B29" s="1" t="s">
        <v>7</v>
      </c>
      <c r="C29" s="12">
        <v>1200000</v>
      </c>
      <c r="D29" s="12">
        <v>300000</v>
      </c>
      <c r="E29" s="26">
        <f t="shared" si="9"/>
        <v>-900000</v>
      </c>
      <c r="F29" s="7">
        <v>840000</v>
      </c>
      <c r="G29" s="7">
        <v>250000</v>
      </c>
      <c r="H29" s="31">
        <f t="shared" si="10"/>
        <v>-590000</v>
      </c>
      <c r="I29" s="7">
        <v>1080000</v>
      </c>
      <c r="J29" s="7">
        <v>220000</v>
      </c>
      <c r="K29" s="31">
        <f t="shared" si="11"/>
        <v>-860000</v>
      </c>
      <c r="L29" s="7">
        <v>1080000</v>
      </c>
      <c r="M29" s="7">
        <v>220000</v>
      </c>
      <c r="N29" s="31">
        <f t="shared" si="4"/>
        <v>-860000</v>
      </c>
      <c r="O29" s="7">
        <v>840000</v>
      </c>
      <c r="P29" s="7">
        <v>190000</v>
      </c>
      <c r="Q29" s="31">
        <f t="shared" si="5"/>
        <v>-650000</v>
      </c>
    </row>
    <row r="30" spans="1:23" s="5" customFormat="1" ht="30" customHeight="1">
      <c r="A30" s="6"/>
      <c r="B30" s="1" t="s">
        <v>11</v>
      </c>
      <c r="C30" s="12">
        <v>1500000</v>
      </c>
      <c r="D30" s="12">
        <v>350000</v>
      </c>
      <c r="E30" s="26">
        <f t="shared" si="9"/>
        <v>-1150000</v>
      </c>
      <c r="F30" s="7">
        <v>1050000</v>
      </c>
      <c r="G30" s="7">
        <v>300000</v>
      </c>
      <c r="H30" s="31">
        <f t="shared" si="10"/>
        <v>-750000</v>
      </c>
      <c r="I30" s="7">
        <v>1350000</v>
      </c>
      <c r="J30" s="7">
        <v>300000</v>
      </c>
      <c r="K30" s="31">
        <f t="shared" si="11"/>
        <v>-1050000</v>
      </c>
      <c r="L30" s="7">
        <v>1350000</v>
      </c>
      <c r="M30" s="7">
        <v>270000</v>
      </c>
      <c r="N30" s="31">
        <f t="shared" si="4"/>
        <v>-1080000</v>
      </c>
      <c r="O30" s="7">
        <v>1050000</v>
      </c>
      <c r="P30" s="7">
        <v>340000</v>
      </c>
      <c r="Q30" s="31">
        <f t="shared" si="5"/>
        <v>-710000</v>
      </c>
    </row>
    <row r="31" spans="1:23" s="5" customFormat="1" ht="30" customHeight="1">
      <c r="A31" s="6"/>
      <c r="B31" s="1" t="s">
        <v>12</v>
      </c>
      <c r="C31" s="12">
        <v>2000000</v>
      </c>
      <c r="D31" s="12">
        <v>1000000</v>
      </c>
      <c r="E31" s="26">
        <f t="shared" si="9"/>
        <v>-1000000</v>
      </c>
      <c r="F31" s="7">
        <v>1400000</v>
      </c>
      <c r="G31" s="7">
        <v>350000</v>
      </c>
      <c r="H31" s="31">
        <f t="shared" si="10"/>
        <v>-1050000</v>
      </c>
      <c r="I31" s="7">
        <v>1800000</v>
      </c>
      <c r="J31" s="7">
        <v>670000</v>
      </c>
      <c r="K31" s="31">
        <f t="shared" si="11"/>
        <v>-1130000</v>
      </c>
      <c r="L31" s="7">
        <v>1800000</v>
      </c>
      <c r="M31" s="7">
        <v>600000</v>
      </c>
      <c r="N31" s="31">
        <f t="shared" si="4"/>
        <v>-1200000</v>
      </c>
      <c r="O31" s="7">
        <v>1400000</v>
      </c>
      <c r="P31" s="7">
        <v>620000</v>
      </c>
      <c r="Q31" s="31">
        <f t="shared" si="5"/>
        <v>-780000</v>
      </c>
    </row>
    <row r="32" spans="1:23" s="5" customFormat="1" ht="30" customHeight="1">
      <c r="A32" s="6"/>
      <c r="B32" s="1" t="s">
        <v>13</v>
      </c>
      <c r="C32" s="12">
        <v>3000000</v>
      </c>
      <c r="D32" s="12">
        <v>1500000</v>
      </c>
      <c r="E32" s="26">
        <f t="shared" si="9"/>
        <v>-1500000</v>
      </c>
      <c r="F32" s="7">
        <v>2100000</v>
      </c>
      <c r="G32" s="7">
        <v>900000</v>
      </c>
      <c r="H32" s="31">
        <f t="shared" si="10"/>
        <v>-1200000</v>
      </c>
      <c r="I32" s="7">
        <v>2700000</v>
      </c>
      <c r="J32" s="7">
        <v>1400000</v>
      </c>
      <c r="K32" s="31">
        <f t="shared" si="11"/>
        <v>-1300000</v>
      </c>
      <c r="L32" s="7">
        <v>2700000</v>
      </c>
      <c r="M32" s="7">
        <v>1400000</v>
      </c>
      <c r="N32" s="31">
        <f t="shared" si="4"/>
        <v>-1300000</v>
      </c>
      <c r="O32" s="7">
        <v>2100000</v>
      </c>
      <c r="P32" s="7">
        <v>1200000</v>
      </c>
      <c r="Q32" s="31">
        <f t="shared" si="5"/>
        <v>-900000</v>
      </c>
    </row>
    <row r="33" spans="1:23" s="5" customFormat="1" ht="30" customHeight="1">
      <c r="A33" s="6"/>
      <c r="B33" s="1" t="s">
        <v>14</v>
      </c>
      <c r="C33" s="12">
        <v>5000000</v>
      </c>
      <c r="D33" s="12">
        <v>3200000</v>
      </c>
      <c r="E33" s="26">
        <f t="shared" si="9"/>
        <v>-1800000</v>
      </c>
      <c r="F33" s="7">
        <v>3500000</v>
      </c>
      <c r="G33" s="7">
        <v>2000000</v>
      </c>
      <c r="H33" s="31">
        <f t="shared" si="10"/>
        <v>-1500000</v>
      </c>
      <c r="I33" s="7">
        <v>4500000</v>
      </c>
      <c r="J33" s="7">
        <v>2800000</v>
      </c>
      <c r="K33" s="31">
        <f t="shared" si="11"/>
        <v>-1700000</v>
      </c>
      <c r="L33" s="7">
        <v>4500000</v>
      </c>
      <c r="M33" s="7">
        <v>2800000</v>
      </c>
      <c r="N33" s="31">
        <f t="shared" si="4"/>
        <v>-1700000</v>
      </c>
      <c r="O33" s="7">
        <v>3500000</v>
      </c>
      <c r="P33" s="7">
        <v>2300000</v>
      </c>
      <c r="Q33" s="31">
        <f t="shared" si="5"/>
        <v>-1200000</v>
      </c>
    </row>
    <row r="34" spans="1:23" s="5" customFormat="1" ht="30" customHeight="1">
      <c r="A34" s="6"/>
      <c r="B34" s="1" t="s">
        <v>15</v>
      </c>
      <c r="C34" s="12">
        <v>6300000</v>
      </c>
      <c r="D34" s="12">
        <v>4200000</v>
      </c>
      <c r="E34" s="26">
        <f t="shared" si="9"/>
        <v>-2100000</v>
      </c>
      <c r="F34" s="7">
        <v>4410000</v>
      </c>
      <c r="G34" s="7">
        <v>2700000</v>
      </c>
      <c r="H34" s="31">
        <f t="shared" si="10"/>
        <v>-1710000</v>
      </c>
      <c r="I34" s="7">
        <v>5670000</v>
      </c>
      <c r="J34" s="7">
        <v>3700000</v>
      </c>
      <c r="K34" s="31">
        <f t="shared" si="11"/>
        <v>-1970000</v>
      </c>
      <c r="L34" s="7">
        <v>5670000</v>
      </c>
      <c r="M34" s="7">
        <v>3700000</v>
      </c>
      <c r="N34" s="31">
        <f t="shared" si="4"/>
        <v>-1970000</v>
      </c>
      <c r="O34" s="7">
        <v>4410000</v>
      </c>
      <c r="P34" s="7">
        <v>3000000</v>
      </c>
      <c r="Q34" s="31">
        <f t="shared" si="5"/>
        <v>-1410000</v>
      </c>
    </row>
    <row r="35" spans="1:23" s="5" customFormat="1" ht="30" customHeight="1">
      <c r="A35" s="6"/>
      <c r="B35" s="1" t="s">
        <v>16</v>
      </c>
      <c r="C35" s="12">
        <v>7500000</v>
      </c>
      <c r="D35" s="12">
        <v>5200000</v>
      </c>
      <c r="E35" s="26">
        <f t="shared" si="9"/>
        <v>-2300000</v>
      </c>
      <c r="F35" s="7">
        <v>5250000</v>
      </c>
      <c r="G35" s="7">
        <v>3400000</v>
      </c>
      <c r="H35" s="31">
        <f t="shared" si="10"/>
        <v>-1850000</v>
      </c>
      <c r="I35" s="7">
        <v>6750000</v>
      </c>
      <c r="J35" s="7">
        <v>4600000</v>
      </c>
      <c r="K35" s="31">
        <f t="shared" si="11"/>
        <v>-2150000</v>
      </c>
      <c r="L35" s="7">
        <v>6750000</v>
      </c>
      <c r="M35" s="7">
        <v>4600000</v>
      </c>
      <c r="N35" s="31">
        <f t="shared" si="4"/>
        <v>-2150000</v>
      </c>
      <c r="O35" s="7">
        <v>5250000</v>
      </c>
      <c r="P35" s="7">
        <v>3700000</v>
      </c>
      <c r="Q35" s="31">
        <f t="shared" si="5"/>
        <v>-1550000</v>
      </c>
    </row>
    <row r="36" spans="1:23" s="5" customFormat="1" ht="30" customHeight="1">
      <c r="A36" s="36">
        <v>2</v>
      </c>
      <c r="B36" s="37" t="s">
        <v>9</v>
      </c>
      <c r="C36" s="39">
        <f t="shared" ref="C36:Q36" si="12">SUM(C37:C47)</f>
        <v>30100000</v>
      </c>
      <c r="D36" s="39">
        <f t="shared" si="12"/>
        <v>16940000</v>
      </c>
      <c r="E36" s="39">
        <f t="shared" si="12"/>
        <v>-13160000</v>
      </c>
      <c r="F36" s="39">
        <f t="shared" si="12"/>
        <v>21070000</v>
      </c>
      <c r="G36" s="39">
        <f t="shared" si="12"/>
        <v>10850000</v>
      </c>
      <c r="H36" s="39">
        <f t="shared" si="12"/>
        <v>-10220000</v>
      </c>
      <c r="I36" s="39">
        <f t="shared" si="12"/>
        <v>27090000</v>
      </c>
      <c r="J36" s="39">
        <f t="shared" si="12"/>
        <v>14850000</v>
      </c>
      <c r="K36" s="39">
        <f t="shared" si="12"/>
        <v>-12240000</v>
      </c>
      <c r="L36" s="39">
        <f t="shared" si="12"/>
        <v>27090000</v>
      </c>
      <c r="M36" s="39">
        <f t="shared" si="12"/>
        <v>14550000</v>
      </c>
      <c r="N36" s="39">
        <f t="shared" si="12"/>
        <v>-12540000</v>
      </c>
      <c r="O36" s="39">
        <f t="shared" si="12"/>
        <v>21070000</v>
      </c>
      <c r="P36" s="39">
        <f t="shared" si="12"/>
        <v>12200000</v>
      </c>
      <c r="Q36" s="39">
        <f t="shared" si="12"/>
        <v>-8870000</v>
      </c>
      <c r="S36" s="16"/>
      <c r="U36" s="16"/>
    </row>
    <row r="37" spans="1:23" s="5" customFormat="1" ht="30" customHeight="1">
      <c r="A37" s="6"/>
      <c r="B37" s="1" t="s">
        <v>3</v>
      </c>
      <c r="C37" s="12">
        <v>300000</v>
      </c>
      <c r="D37" s="12">
        <v>120000</v>
      </c>
      <c r="E37" s="26">
        <f>D37-C37</f>
        <v>-180000</v>
      </c>
      <c r="F37" s="7">
        <v>210000</v>
      </c>
      <c r="G37" s="7">
        <v>80000</v>
      </c>
      <c r="H37" s="31">
        <f t="shared" si="10"/>
        <v>-130000</v>
      </c>
      <c r="I37" s="7">
        <v>270000</v>
      </c>
      <c r="J37" s="7">
        <v>90000</v>
      </c>
      <c r="K37" s="31">
        <f t="shared" si="11"/>
        <v>-180000</v>
      </c>
      <c r="L37" s="7">
        <v>270000</v>
      </c>
      <c r="M37" s="7">
        <v>100000</v>
      </c>
      <c r="N37" s="31">
        <f t="shared" si="4"/>
        <v>-170000</v>
      </c>
      <c r="O37" s="7">
        <v>210000</v>
      </c>
      <c r="P37" s="7">
        <v>80000</v>
      </c>
      <c r="Q37" s="31">
        <f t="shared" si="5"/>
        <v>-130000</v>
      </c>
      <c r="R37" s="15"/>
      <c r="S37" s="15"/>
      <c r="T37" s="15"/>
      <c r="U37" s="15"/>
      <c r="V37" s="15"/>
      <c r="W37" s="16"/>
    </row>
    <row r="38" spans="1:23" s="5" customFormat="1" ht="30" customHeight="1">
      <c r="A38" s="6"/>
      <c r="B38" s="1" t="s">
        <v>4</v>
      </c>
      <c r="C38" s="12">
        <v>600000</v>
      </c>
      <c r="D38" s="12">
        <v>170000</v>
      </c>
      <c r="E38" s="26">
        <f t="shared" ref="E38:E47" si="13">D38-C38</f>
        <v>-430000</v>
      </c>
      <c r="F38" s="7">
        <v>420000</v>
      </c>
      <c r="G38" s="7">
        <v>150000</v>
      </c>
      <c r="H38" s="31">
        <f t="shared" si="10"/>
        <v>-270000</v>
      </c>
      <c r="I38" s="7">
        <v>540000</v>
      </c>
      <c r="J38" s="7">
        <v>150000</v>
      </c>
      <c r="K38" s="31">
        <f t="shared" si="11"/>
        <v>-390000</v>
      </c>
      <c r="L38" s="7">
        <v>540000</v>
      </c>
      <c r="M38" s="7">
        <v>130000</v>
      </c>
      <c r="N38" s="31">
        <f t="shared" si="4"/>
        <v>-410000</v>
      </c>
      <c r="O38" s="7">
        <v>420000</v>
      </c>
      <c r="P38" s="7">
        <v>120000</v>
      </c>
      <c r="Q38" s="31">
        <f t="shared" si="5"/>
        <v>-300000</v>
      </c>
      <c r="S38" s="15"/>
      <c r="T38" s="15"/>
      <c r="U38" s="15"/>
    </row>
    <row r="39" spans="1:23" s="5" customFormat="1" ht="30" customHeight="1">
      <c r="A39" s="6"/>
      <c r="B39" s="1" t="s">
        <v>5</v>
      </c>
      <c r="C39" s="12">
        <v>800000</v>
      </c>
      <c r="D39" s="12">
        <v>220000</v>
      </c>
      <c r="E39" s="26">
        <f t="shared" si="13"/>
        <v>-580000</v>
      </c>
      <c r="F39" s="7">
        <v>560000</v>
      </c>
      <c r="G39" s="7">
        <v>170000</v>
      </c>
      <c r="H39" s="31">
        <f t="shared" si="10"/>
        <v>-390000</v>
      </c>
      <c r="I39" s="7">
        <v>720000</v>
      </c>
      <c r="J39" s="7">
        <v>180000</v>
      </c>
      <c r="K39" s="31">
        <f t="shared" si="11"/>
        <v>-540000</v>
      </c>
      <c r="L39" s="7">
        <v>720000</v>
      </c>
      <c r="M39" s="7">
        <v>180000</v>
      </c>
      <c r="N39" s="31">
        <f t="shared" si="4"/>
        <v>-540000</v>
      </c>
      <c r="O39" s="7">
        <v>560000</v>
      </c>
      <c r="P39" s="7">
        <v>150000</v>
      </c>
      <c r="Q39" s="31">
        <f t="shared" si="5"/>
        <v>-410000</v>
      </c>
    </row>
    <row r="40" spans="1:23" s="5" customFormat="1" ht="30" customHeight="1">
      <c r="A40" s="6"/>
      <c r="B40" s="1" t="s">
        <v>6</v>
      </c>
      <c r="C40" s="12">
        <v>1100000</v>
      </c>
      <c r="D40" s="12">
        <v>270000</v>
      </c>
      <c r="E40" s="26">
        <f t="shared" si="13"/>
        <v>-830000</v>
      </c>
      <c r="F40" s="7">
        <v>770000</v>
      </c>
      <c r="G40" s="7">
        <v>220000</v>
      </c>
      <c r="H40" s="31">
        <f t="shared" si="10"/>
        <v>-550000</v>
      </c>
      <c r="I40" s="7">
        <v>990000</v>
      </c>
      <c r="J40" s="7">
        <v>200000</v>
      </c>
      <c r="K40" s="31">
        <f t="shared" si="11"/>
        <v>-790000</v>
      </c>
      <c r="L40" s="7">
        <v>990000</v>
      </c>
      <c r="M40" s="7">
        <v>200000</v>
      </c>
      <c r="N40" s="31">
        <f t="shared" si="4"/>
        <v>-790000</v>
      </c>
      <c r="O40" s="7">
        <v>770000</v>
      </c>
      <c r="P40" s="7">
        <v>170000</v>
      </c>
      <c r="Q40" s="31">
        <f t="shared" si="5"/>
        <v>-600000</v>
      </c>
    </row>
    <row r="41" spans="1:23" s="5" customFormat="1" ht="30" customHeight="1">
      <c r="A41" s="6"/>
      <c r="B41" s="1" t="s">
        <v>7</v>
      </c>
      <c r="C41" s="12">
        <v>1400000</v>
      </c>
      <c r="D41" s="12">
        <v>310000</v>
      </c>
      <c r="E41" s="26">
        <f t="shared" si="13"/>
        <v>-1090000</v>
      </c>
      <c r="F41" s="7">
        <v>980000</v>
      </c>
      <c r="G41" s="7">
        <v>270000</v>
      </c>
      <c r="H41" s="31">
        <f t="shared" si="10"/>
        <v>-710000</v>
      </c>
      <c r="I41" s="7">
        <v>1260000</v>
      </c>
      <c r="J41" s="7">
        <v>250000</v>
      </c>
      <c r="K41" s="31">
        <f t="shared" si="11"/>
        <v>-1010000</v>
      </c>
      <c r="L41" s="7">
        <v>1260000</v>
      </c>
      <c r="M41" s="7">
        <v>220000</v>
      </c>
      <c r="N41" s="31">
        <f t="shared" si="4"/>
        <v>-1040000</v>
      </c>
      <c r="O41" s="7">
        <v>980000</v>
      </c>
      <c r="P41" s="7">
        <v>280000</v>
      </c>
      <c r="Q41" s="31">
        <f t="shared" si="5"/>
        <v>-700000</v>
      </c>
    </row>
    <row r="42" spans="1:23" s="5" customFormat="1" ht="30" customHeight="1">
      <c r="A42" s="6"/>
      <c r="B42" s="1" t="s">
        <v>11</v>
      </c>
      <c r="C42" s="12">
        <v>1600000</v>
      </c>
      <c r="D42" s="12">
        <v>400000</v>
      </c>
      <c r="E42" s="26">
        <f t="shared" si="13"/>
        <v>-1200000</v>
      </c>
      <c r="F42" s="7">
        <v>1120000</v>
      </c>
      <c r="G42" s="7">
        <v>320000</v>
      </c>
      <c r="H42" s="31">
        <f t="shared" si="10"/>
        <v>-800000</v>
      </c>
      <c r="I42" s="7">
        <v>1440000</v>
      </c>
      <c r="J42" s="7">
        <v>380000</v>
      </c>
      <c r="K42" s="31">
        <f t="shared" si="11"/>
        <v>-1060000</v>
      </c>
      <c r="L42" s="7">
        <v>1440000</v>
      </c>
      <c r="M42" s="7">
        <v>320000</v>
      </c>
      <c r="N42" s="31">
        <f t="shared" si="4"/>
        <v>-1120000</v>
      </c>
      <c r="O42" s="7">
        <v>1120000</v>
      </c>
      <c r="P42" s="7">
        <v>400000</v>
      </c>
      <c r="Q42" s="31">
        <f t="shared" si="5"/>
        <v>-720000</v>
      </c>
    </row>
    <row r="43" spans="1:23" s="5" customFormat="1" ht="30" customHeight="1">
      <c r="A43" s="6"/>
      <c r="B43" s="1" t="s">
        <v>12</v>
      </c>
      <c r="C43" s="12">
        <v>2100000</v>
      </c>
      <c r="D43" s="12">
        <v>850000</v>
      </c>
      <c r="E43" s="26">
        <f t="shared" si="13"/>
        <v>-1250000</v>
      </c>
      <c r="F43" s="7">
        <v>1470000</v>
      </c>
      <c r="G43" s="7">
        <v>400000</v>
      </c>
      <c r="H43" s="31">
        <f t="shared" si="10"/>
        <v>-1070000</v>
      </c>
      <c r="I43" s="7">
        <v>1890000</v>
      </c>
      <c r="J43" s="7">
        <v>700000</v>
      </c>
      <c r="K43" s="31">
        <f t="shared" si="11"/>
        <v>-1190000</v>
      </c>
      <c r="L43" s="7">
        <v>1890000</v>
      </c>
      <c r="M43" s="7">
        <v>700000</v>
      </c>
      <c r="N43" s="31">
        <f t="shared" si="4"/>
        <v>-1190000</v>
      </c>
      <c r="O43" s="7">
        <v>1470000</v>
      </c>
      <c r="P43" s="7">
        <v>700000</v>
      </c>
      <c r="Q43" s="31">
        <f t="shared" si="5"/>
        <v>-770000</v>
      </c>
    </row>
    <row r="44" spans="1:23" s="5" customFormat="1" ht="30" customHeight="1">
      <c r="A44" s="6"/>
      <c r="B44" s="1" t="s">
        <v>13</v>
      </c>
      <c r="C44" s="12">
        <v>3100000</v>
      </c>
      <c r="D44" s="12">
        <v>1700000</v>
      </c>
      <c r="E44" s="26">
        <f t="shared" si="13"/>
        <v>-1400000</v>
      </c>
      <c r="F44" s="7">
        <v>2170000</v>
      </c>
      <c r="G44" s="7">
        <v>940000</v>
      </c>
      <c r="H44" s="31">
        <f t="shared" si="10"/>
        <v>-1230000</v>
      </c>
      <c r="I44" s="7">
        <v>2790000</v>
      </c>
      <c r="J44" s="7">
        <v>1400000</v>
      </c>
      <c r="K44" s="31">
        <f t="shared" si="11"/>
        <v>-1390000</v>
      </c>
      <c r="L44" s="7">
        <v>2790000</v>
      </c>
      <c r="M44" s="7">
        <v>1400000</v>
      </c>
      <c r="N44" s="31">
        <f t="shared" si="4"/>
        <v>-1390000</v>
      </c>
      <c r="O44" s="7">
        <v>2170000</v>
      </c>
      <c r="P44" s="7">
        <v>1200000</v>
      </c>
      <c r="Q44" s="31">
        <f t="shared" si="5"/>
        <v>-970000</v>
      </c>
    </row>
    <row r="45" spans="1:23" s="5" customFormat="1" ht="30" customHeight="1">
      <c r="A45" s="6"/>
      <c r="B45" s="1" t="s">
        <v>14</v>
      </c>
      <c r="C45" s="12">
        <v>5100000</v>
      </c>
      <c r="D45" s="12">
        <v>3300000</v>
      </c>
      <c r="E45" s="26">
        <f t="shared" si="13"/>
        <v>-1800000</v>
      </c>
      <c r="F45" s="7">
        <v>3570000</v>
      </c>
      <c r="G45" s="7">
        <v>2000000</v>
      </c>
      <c r="H45" s="31">
        <f t="shared" si="10"/>
        <v>-1570000</v>
      </c>
      <c r="I45" s="7">
        <v>4590000</v>
      </c>
      <c r="J45" s="7">
        <v>3000000</v>
      </c>
      <c r="K45" s="31">
        <f t="shared" si="11"/>
        <v>-1590000</v>
      </c>
      <c r="L45" s="7">
        <v>4590000</v>
      </c>
      <c r="M45" s="7">
        <v>2800000</v>
      </c>
      <c r="N45" s="31">
        <f t="shared" si="4"/>
        <v>-1790000</v>
      </c>
      <c r="O45" s="7">
        <v>3570000</v>
      </c>
      <c r="P45" s="7">
        <v>2400000</v>
      </c>
      <c r="Q45" s="31">
        <f t="shared" si="5"/>
        <v>-1170000</v>
      </c>
    </row>
    <row r="46" spans="1:23" s="5" customFormat="1" ht="30" customHeight="1">
      <c r="A46" s="6"/>
      <c r="B46" s="1" t="s">
        <v>15</v>
      </c>
      <c r="C46" s="12">
        <v>6400000</v>
      </c>
      <c r="D46" s="12">
        <v>4300000</v>
      </c>
      <c r="E46" s="26">
        <f t="shared" si="13"/>
        <v>-2100000</v>
      </c>
      <c r="F46" s="7">
        <v>4480000</v>
      </c>
      <c r="G46" s="7">
        <v>2800000</v>
      </c>
      <c r="H46" s="31">
        <f t="shared" si="10"/>
        <v>-1680000</v>
      </c>
      <c r="I46" s="7">
        <v>5760000</v>
      </c>
      <c r="J46" s="7">
        <v>3800000</v>
      </c>
      <c r="K46" s="31">
        <f t="shared" si="11"/>
        <v>-1960000</v>
      </c>
      <c r="L46" s="7">
        <v>5760000</v>
      </c>
      <c r="M46" s="7">
        <v>3800000</v>
      </c>
      <c r="N46" s="31">
        <f t="shared" si="4"/>
        <v>-1960000</v>
      </c>
      <c r="O46" s="7">
        <v>4480000</v>
      </c>
      <c r="P46" s="7">
        <v>3000000</v>
      </c>
      <c r="Q46" s="31">
        <f t="shared" si="5"/>
        <v>-1480000</v>
      </c>
    </row>
    <row r="47" spans="1:23" s="5" customFormat="1" ht="30" customHeight="1">
      <c r="A47" s="6"/>
      <c r="B47" s="1" t="s">
        <v>16</v>
      </c>
      <c r="C47" s="12">
        <v>7600000</v>
      </c>
      <c r="D47" s="12">
        <v>5300000</v>
      </c>
      <c r="E47" s="26">
        <f t="shared" si="13"/>
        <v>-2300000</v>
      </c>
      <c r="F47" s="7">
        <v>5320000</v>
      </c>
      <c r="G47" s="7">
        <v>3500000</v>
      </c>
      <c r="H47" s="31">
        <f t="shared" si="10"/>
        <v>-1820000</v>
      </c>
      <c r="I47" s="7">
        <v>6840000</v>
      </c>
      <c r="J47" s="7">
        <v>4700000</v>
      </c>
      <c r="K47" s="31">
        <f t="shared" si="11"/>
        <v>-2140000</v>
      </c>
      <c r="L47" s="7">
        <v>6840000</v>
      </c>
      <c r="M47" s="7">
        <v>4700000</v>
      </c>
      <c r="N47" s="31">
        <f t="shared" si="4"/>
        <v>-2140000</v>
      </c>
      <c r="O47" s="7">
        <v>5320000</v>
      </c>
      <c r="P47" s="7">
        <v>3700000</v>
      </c>
      <c r="Q47" s="31">
        <f t="shared" si="5"/>
        <v>-1620000</v>
      </c>
    </row>
  </sheetData>
  <mergeCells count="14">
    <mergeCell ref="B2:Q2"/>
    <mergeCell ref="N4:Q4"/>
    <mergeCell ref="A5:A7"/>
    <mergeCell ref="B5:B7"/>
    <mergeCell ref="C5:E5"/>
    <mergeCell ref="F5:K5"/>
    <mergeCell ref="L5:Q5"/>
    <mergeCell ref="C6:C7"/>
    <mergeCell ref="D6:D7"/>
    <mergeCell ref="E6:E7"/>
    <mergeCell ref="F6:H6"/>
    <mergeCell ref="I6:K6"/>
    <mergeCell ref="L6:N6"/>
    <mergeCell ref="O6:Q6"/>
  </mergeCells>
  <pageMargins left="0" right="0" top="0.35433070866141736" bottom="0.35433070866141736"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6"/>
  <sheetViews>
    <sheetView workbookViewId="0"/>
  </sheetViews>
  <sheetFormatPr defaultRowHeight="12.75"/>
  <cols>
    <col min="1" max="1" width="7.28515625" style="44" customWidth="1"/>
    <col min="2" max="2" width="27" style="44" customWidth="1"/>
    <col min="3" max="3" width="13.7109375" style="44" bestFit="1" customWidth="1"/>
    <col min="4" max="4" width="11.28515625" style="48" bestFit="1" customWidth="1"/>
    <col min="5" max="5" width="8.42578125" style="44" bestFit="1" customWidth="1"/>
    <col min="6" max="6" width="11.85546875" style="44" customWidth="1"/>
    <col min="7" max="7" width="10.140625" style="44" bestFit="1" customWidth="1"/>
    <col min="8" max="8" width="8.42578125" style="44" bestFit="1" customWidth="1"/>
    <col min="9" max="9" width="10.42578125" style="44" customWidth="1"/>
    <col min="10" max="10" width="11.28515625" style="44" bestFit="1" customWidth="1"/>
    <col min="11" max="11" width="10.140625" style="44" bestFit="1" customWidth="1"/>
    <col min="12" max="12" width="10.7109375" style="44" customWidth="1"/>
    <col min="13" max="256" width="9.140625" style="44"/>
    <col min="257" max="257" width="7.28515625" style="44" customWidth="1"/>
    <col min="258" max="258" width="71.140625" style="44" bestFit="1" customWidth="1"/>
    <col min="259" max="259" width="13.7109375" style="44" bestFit="1" customWidth="1"/>
    <col min="260" max="260" width="9.28515625" style="44" bestFit="1" customWidth="1"/>
    <col min="261" max="261" width="8.42578125" style="44" bestFit="1" customWidth="1"/>
    <col min="262" max="262" width="11.85546875" style="44" customWidth="1"/>
    <col min="263" max="263" width="9.28515625" style="44" bestFit="1" customWidth="1"/>
    <col min="264" max="264" width="8.42578125" style="44" bestFit="1" customWidth="1"/>
    <col min="265" max="265" width="10.42578125" style="44" customWidth="1"/>
    <col min="266" max="267" width="10.140625" style="44" bestFit="1" customWidth="1"/>
    <col min="268" max="268" width="10.7109375" style="44" customWidth="1"/>
    <col min="269" max="512" width="9.140625" style="44"/>
    <col min="513" max="513" width="7.28515625" style="44" customWidth="1"/>
    <col min="514" max="514" width="71.140625" style="44" bestFit="1" customWidth="1"/>
    <col min="515" max="515" width="13.7109375" style="44" bestFit="1" customWidth="1"/>
    <col min="516" max="516" width="9.28515625" style="44" bestFit="1" customWidth="1"/>
    <col min="517" max="517" width="8.42578125" style="44" bestFit="1" customWidth="1"/>
    <col min="518" max="518" width="11.85546875" style="44" customWidth="1"/>
    <col min="519" max="519" width="9.28515625" style="44" bestFit="1" customWidth="1"/>
    <col min="520" max="520" width="8.42578125" style="44" bestFit="1" customWidth="1"/>
    <col min="521" max="521" width="10.42578125" style="44" customWidth="1"/>
    <col min="522" max="523" width="10.140625" style="44" bestFit="1" customWidth="1"/>
    <col min="524" max="524" width="10.7109375" style="44" customWidth="1"/>
    <col min="525" max="768" width="9.140625" style="44"/>
    <col min="769" max="769" width="7.28515625" style="44" customWidth="1"/>
    <col min="770" max="770" width="71.140625" style="44" bestFit="1" customWidth="1"/>
    <col min="771" max="771" width="13.7109375" style="44" bestFit="1" customWidth="1"/>
    <col min="772" max="772" width="9.28515625" style="44" bestFit="1" customWidth="1"/>
    <col min="773" max="773" width="8.42578125" style="44" bestFit="1" customWidth="1"/>
    <col min="774" max="774" width="11.85546875" style="44" customWidth="1"/>
    <col min="775" max="775" width="9.28515625" style="44" bestFit="1" customWidth="1"/>
    <col min="776" max="776" width="8.42578125" style="44" bestFit="1" customWidth="1"/>
    <col min="777" max="777" width="10.42578125" style="44" customWidth="1"/>
    <col min="778" max="779" width="10.140625" style="44" bestFit="1" customWidth="1"/>
    <col min="780" max="780" width="10.7109375" style="44" customWidth="1"/>
    <col min="781" max="1024" width="9.140625" style="44"/>
    <col min="1025" max="1025" width="7.28515625" style="44" customWidth="1"/>
    <col min="1026" max="1026" width="71.140625" style="44" bestFit="1" customWidth="1"/>
    <col min="1027" max="1027" width="13.7109375" style="44" bestFit="1" customWidth="1"/>
    <col min="1028" max="1028" width="9.28515625" style="44" bestFit="1" customWidth="1"/>
    <col min="1029" max="1029" width="8.42578125" style="44" bestFit="1" customWidth="1"/>
    <col min="1030" max="1030" width="11.85546875" style="44" customWidth="1"/>
    <col min="1031" max="1031" width="9.28515625" style="44" bestFit="1" customWidth="1"/>
    <col min="1032" max="1032" width="8.42578125" style="44" bestFit="1" customWidth="1"/>
    <col min="1033" max="1033" width="10.42578125" style="44" customWidth="1"/>
    <col min="1034" max="1035" width="10.140625" style="44" bestFit="1" customWidth="1"/>
    <col min="1036" max="1036" width="10.7109375" style="44" customWidth="1"/>
    <col min="1037" max="1280" width="9.140625" style="44"/>
    <col min="1281" max="1281" width="7.28515625" style="44" customWidth="1"/>
    <col min="1282" max="1282" width="71.140625" style="44" bestFit="1" customWidth="1"/>
    <col min="1283" max="1283" width="13.7109375" style="44" bestFit="1" customWidth="1"/>
    <col min="1284" max="1284" width="9.28515625" style="44" bestFit="1" customWidth="1"/>
    <col min="1285" max="1285" width="8.42578125" style="44" bestFit="1" customWidth="1"/>
    <col min="1286" max="1286" width="11.85546875" style="44" customWidth="1"/>
    <col min="1287" max="1287" width="9.28515625" style="44" bestFit="1" customWidth="1"/>
    <col min="1288" max="1288" width="8.42578125" style="44" bestFit="1" customWidth="1"/>
    <col min="1289" max="1289" width="10.42578125" style="44" customWidth="1"/>
    <col min="1290" max="1291" width="10.140625" style="44" bestFit="1" customWidth="1"/>
    <col min="1292" max="1292" width="10.7109375" style="44" customWidth="1"/>
    <col min="1293" max="1536" width="9.140625" style="44"/>
    <col min="1537" max="1537" width="7.28515625" style="44" customWidth="1"/>
    <col min="1538" max="1538" width="71.140625" style="44" bestFit="1" customWidth="1"/>
    <col min="1539" max="1539" width="13.7109375" style="44" bestFit="1" customWidth="1"/>
    <col min="1540" max="1540" width="9.28515625" style="44" bestFit="1" customWidth="1"/>
    <col min="1541" max="1541" width="8.42578125" style="44" bestFit="1" customWidth="1"/>
    <col min="1542" max="1542" width="11.85546875" style="44" customWidth="1"/>
    <col min="1543" max="1543" width="9.28515625" style="44" bestFit="1" customWidth="1"/>
    <col min="1544" max="1544" width="8.42578125" style="44" bestFit="1" customWidth="1"/>
    <col min="1545" max="1545" width="10.42578125" style="44" customWidth="1"/>
    <col min="1546" max="1547" width="10.140625" style="44" bestFit="1" customWidth="1"/>
    <col min="1548" max="1548" width="10.7109375" style="44" customWidth="1"/>
    <col min="1549" max="1792" width="9.140625" style="44"/>
    <col min="1793" max="1793" width="7.28515625" style="44" customWidth="1"/>
    <col min="1794" max="1794" width="71.140625" style="44" bestFit="1" customWidth="1"/>
    <col min="1795" max="1795" width="13.7109375" style="44" bestFit="1" customWidth="1"/>
    <col min="1796" max="1796" width="9.28515625" style="44" bestFit="1" customWidth="1"/>
    <col min="1797" max="1797" width="8.42578125" style="44" bestFit="1" customWidth="1"/>
    <col min="1798" max="1798" width="11.85546875" style="44" customWidth="1"/>
    <col min="1799" max="1799" width="9.28515625" style="44" bestFit="1" customWidth="1"/>
    <col min="1800" max="1800" width="8.42578125" style="44" bestFit="1" customWidth="1"/>
    <col min="1801" max="1801" width="10.42578125" style="44" customWidth="1"/>
    <col min="1802" max="1803" width="10.140625" style="44" bestFit="1" customWidth="1"/>
    <col min="1804" max="1804" width="10.7109375" style="44" customWidth="1"/>
    <col min="1805" max="2048" width="9.140625" style="44"/>
    <col min="2049" max="2049" width="7.28515625" style="44" customWidth="1"/>
    <col min="2050" max="2050" width="71.140625" style="44" bestFit="1" customWidth="1"/>
    <col min="2051" max="2051" width="13.7109375" style="44" bestFit="1" customWidth="1"/>
    <col min="2052" max="2052" width="9.28515625" style="44" bestFit="1" customWidth="1"/>
    <col min="2053" max="2053" width="8.42578125" style="44" bestFit="1" customWidth="1"/>
    <col min="2054" max="2054" width="11.85546875" style="44" customWidth="1"/>
    <col min="2055" max="2055" width="9.28515625" style="44" bestFit="1" customWidth="1"/>
    <col min="2056" max="2056" width="8.42578125" style="44" bestFit="1" customWidth="1"/>
    <col min="2057" max="2057" width="10.42578125" style="44" customWidth="1"/>
    <col min="2058" max="2059" width="10.140625" style="44" bestFit="1" customWidth="1"/>
    <col min="2060" max="2060" width="10.7109375" style="44" customWidth="1"/>
    <col min="2061" max="2304" width="9.140625" style="44"/>
    <col min="2305" max="2305" width="7.28515625" style="44" customWidth="1"/>
    <col min="2306" max="2306" width="71.140625" style="44" bestFit="1" customWidth="1"/>
    <col min="2307" max="2307" width="13.7109375" style="44" bestFit="1" customWidth="1"/>
    <col min="2308" max="2308" width="9.28515625" style="44" bestFit="1" customWidth="1"/>
    <col min="2309" max="2309" width="8.42578125" style="44" bestFit="1" customWidth="1"/>
    <col min="2310" max="2310" width="11.85546875" style="44" customWidth="1"/>
    <col min="2311" max="2311" width="9.28515625" style="44" bestFit="1" customWidth="1"/>
    <col min="2312" max="2312" width="8.42578125" style="44" bestFit="1" customWidth="1"/>
    <col min="2313" max="2313" width="10.42578125" style="44" customWidth="1"/>
    <col min="2314" max="2315" width="10.140625" style="44" bestFit="1" customWidth="1"/>
    <col min="2316" max="2316" width="10.7109375" style="44" customWidth="1"/>
    <col min="2317" max="2560" width="9.140625" style="44"/>
    <col min="2561" max="2561" width="7.28515625" style="44" customWidth="1"/>
    <col min="2562" max="2562" width="71.140625" style="44" bestFit="1" customWidth="1"/>
    <col min="2563" max="2563" width="13.7109375" style="44" bestFit="1" customWidth="1"/>
    <col min="2564" max="2564" width="9.28515625" style="44" bestFit="1" customWidth="1"/>
    <col min="2565" max="2565" width="8.42578125" style="44" bestFit="1" customWidth="1"/>
    <col min="2566" max="2566" width="11.85546875" style="44" customWidth="1"/>
    <col min="2567" max="2567" width="9.28515625" style="44" bestFit="1" customWidth="1"/>
    <col min="2568" max="2568" width="8.42578125" style="44" bestFit="1" customWidth="1"/>
    <col min="2569" max="2569" width="10.42578125" style="44" customWidth="1"/>
    <col min="2570" max="2571" width="10.140625" style="44" bestFit="1" customWidth="1"/>
    <col min="2572" max="2572" width="10.7109375" style="44" customWidth="1"/>
    <col min="2573" max="2816" width="9.140625" style="44"/>
    <col min="2817" max="2817" width="7.28515625" style="44" customWidth="1"/>
    <col min="2818" max="2818" width="71.140625" style="44" bestFit="1" customWidth="1"/>
    <col min="2819" max="2819" width="13.7109375" style="44" bestFit="1" customWidth="1"/>
    <col min="2820" max="2820" width="9.28515625" style="44" bestFit="1" customWidth="1"/>
    <col min="2821" max="2821" width="8.42578125" style="44" bestFit="1" customWidth="1"/>
    <col min="2822" max="2822" width="11.85546875" style="44" customWidth="1"/>
    <col min="2823" max="2823" width="9.28515625" style="44" bestFit="1" customWidth="1"/>
    <col min="2824" max="2824" width="8.42578125" style="44" bestFit="1" customWidth="1"/>
    <col min="2825" max="2825" width="10.42578125" style="44" customWidth="1"/>
    <col min="2826" max="2827" width="10.140625" style="44" bestFit="1" customWidth="1"/>
    <col min="2828" max="2828" width="10.7109375" style="44" customWidth="1"/>
    <col min="2829" max="3072" width="9.140625" style="44"/>
    <col min="3073" max="3073" width="7.28515625" style="44" customWidth="1"/>
    <col min="3074" max="3074" width="71.140625" style="44" bestFit="1" customWidth="1"/>
    <col min="3075" max="3075" width="13.7109375" style="44" bestFit="1" customWidth="1"/>
    <col min="3076" max="3076" width="9.28515625" style="44" bestFit="1" customWidth="1"/>
    <col min="3077" max="3077" width="8.42578125" style="44" bestFit="1" customWidth="1"/>
    <col min="3078" max="3078" width="11.85546875" style="44" customWidth="1"/>
    <col min="3079" max="3079" width="9.28515625" style="44" bestFit="1" customWidth="1"/>
    <col min="3080" max="3080" width="8.42578125" style="44" bestFit="1" customWidth="1"/>
    <col min="3081" max="3081" width="10.42578125" style="44" customWidth="1"/>
    <col min="3082" max="3083" width="10.140625" style="44" bestFit="1" customWidth="1"/>
    <col min="3084" max="3084" width="10.7109375" style="44" customWidth="1"/>
    <col min="3085" max="3328" width="9.140625" style="44"/>
    <col min="3329" max="3329" width="7.28515625" style="44" customWidth="1"/>
    <col min="3330" max="3330" width="71.140625" style="44" bestFit="1" customWidth="1"/>
    <col min="3331" max="3331" width="13.7109375" style="44" bestFit="1" customWidth="1"/>
    <col min="3332" max="3332" width="9.28515625" style="44" bestFit="1" customWidth="1"/>
    <col min="3333" max="3333" width="8.42578125" style="44" bestFit="1" customWidth="1"/>
    <col min="3334" max="3334" width="11.85546875" style="44" customWidth="1"/>
    <col min="3335" max="3335" width="9.28515625" style="44" bestFit="1" customWidth="1"/>
    <col min="3336" max="3336" width="8.42578125" style="44" bestFit="1" customWidth="1"/>
    <col min="3337" max="3337" width="10.42578125" style="44" customWidth="1"/>
    <col min="3338" max="3339" width="10.140625" style="44" bestFit="1" customWidth="1"/>
    <col min="3340" max="3340" width="10.7109375" style="44" customWidth="1"/>
    <col min="3341" max="3584" width="9.140625" style="44"/>
    <col min="3585" max="3585" width="7.28515625" style="44" customWidth="1"/>
    <col min="3586" max="3586" width="71.140625" style="44" bestFit="1" customWidth="1"/>
    <col min="3587" max="3587" width="13.7109375" style="44" bestFit="1" customWidth="1"/>
    <col min="3588" max="3588" width="9.28515625" style="44" bestFit="1" customWidth="1"/>
    <col min="3589" max="3589" width="8.42578125" style="44" bestFit="1" customWidth="1"/>
    <col min="3590" max="3590" width="11.85546875" style="44" customWidth="1"/>
    <col min="3591" max="3591" width="9.28515625" style="44" bestFit="1" customWidth="1"/>
    <col min="3592" max="3592" width="8.42578125" style="44" bestFit="1" customWidth="1"/>
    <col min="3593" max="3593" width="10.42578125" style="44" customWidth="1"/>
    <col min="3594" max="3595" width="10.140625" style="44" bestFit="1" customWidth="1"/>
    <col min="3596" max="3596" width="10.7109375" style="44" customWidth="1"/>
    <col min="3597" max="3840" width="9.140625" style="44"/>
    <col min="3841" max="3841" width="7.28515625" style="44" customWidth="1"/>
    <col min="3842" max="3842" width="71.140625" style="44" bestFit="1" customWidth="1"/>
    <col min="3843" max="3843" width="13.7109375" style="44" bestFit="1" customWidth="1"/>
    <col min="3844" max="3844" width="9.28515625" style="44" bestFit="1" customWidth="1"/>
    <col min="3845" max="3845" width="8.42578125" style="44" bestFit="1" customWidth="1"/>
    <col min="3846" max="3846" width="11.85546875" style="44" customWidth="1"/>
    <col min="3847" max="3847" width="9.28515625" style="44" bestFit="1" customWidth="1"/>
    <col min="3848" max="3848" width="8.42578125" style="44" bestFit="1" customWidth="1"/>
    <col min="3849" max="3849" width="10.42578125" style="44" customWidth="1"/>
    <col min="3850" max="3851" width="10.140625" style="44" bestFit="1" customWidth="1"/>
    <col min="3852" max="3852" width="10.7109375" style="44" customWidth="1"/>
    <col min="3853" max="4096" width="9.140625" style="44"/>
    <col min="4097" max="4097" width="7.28515625" style="44" customWidth="1"/>
    <col min="4098" max="4098" width="71.140625" style="44" bestFit="1" customWidth="1"/>
    <col min="4099" max="4099" width="13.7109375" style="44" bestFit="1" customWidth="1"/>
    <col min="4100" max="4100" width="9.28515625" style="44" bestFit="1" customWidth="1"/>
    <col min="4101" max="4101" width="8.42578125" style="44" bestFit="1" customWidth="1"/>
    <col min="4102" max="4102" width="11.85546875" style="44" customWidth="1"/>
    <col min="4103" max="4103" width="9.28515625" style="44" bestFit="1" customWidth="1"/>
    <col min="4104" max="4104" width="8.42578125" style="44" bestFit="1" customWidth="1"/>
    <col min="4105" max="4105" width="10.42578125" style="44" customWidth="1"/>
    <col min="4106" max="4107" width="10.140625" style="44" bestFit="1" customWidth="1"/>
    <col min="4108" max="4108" width="10.7109375" style="44" customWidth="1"/>
    <col min="4109" max="4352" width="9.140625" style="44"/>
    <col min="4353" max="4353" width="7.28515625" style="44" customWidth="1"/>
    <col min="4354" max="4354" width="71.140625" style="44" bestFit="1" customWidth="1"/>
    <col min="4355" max="4355" width="13.7109375" style="44" bestFit="1" customWidth="1"/>
    <col min="4356" max="4356" width="9.28515625" style="44" bestFit="1" customWidth="1"/>
    <col min="4357" max="4357" width="8.42578125" style="44" bestFit="1" customWidth="1"/>
    <col min="4358" max="4358" width="11.85546875" style="44" customWidth="1"/>
    <col min="4359" max="4359" width="9.28515625" style="44" bestFit="1" customWidth="1"/>
    <col min="4360" max="4360" width="8.42578125" style="44" bestFit="1" customWidth="1"/>
    <col min="4361" max="4361" width="10.42578125" style="44" customWidth="1"/>
    <col min="4362" max="4363" width="10.140625" style="44" bestFit="1" customWidth="1"/>
    <col min="4364" max="4364" width="10.7109375" style="44" customWidth="1"/>
    <col min="4365" max="4608" width="9.140625" style="44"/>
    <col min="4609" max="4609" width="7.28515625" style="44" customWidth="1"/>
    <col min="4610" max="4610" width="71.140625" style="44" bestFit="1" customWidth="1"/>
    <col min="4611" max="4611" width="13.7109375" style="44" bestFit="1" customWidth="1"/>
    <col min="4612" max="4612" width="9.28515625" style="44" bestFit="1" customWidth="1"/>
    <col min="4613" max="4613" width="8.42578125" style="44" bestFit="1" customWidth="1"/>
    <col min="4614" max="4614" width="11.85546875" style="44" customWidth="1"/>
    <col min="4615" max="4615" width="9.28515625" style="44" bestFit="1" customWidth="1"/>
    <col min="4616" max="4616" width="8.42578125" style="44" bestFit="1" customWidth="1"/>
    <col min="4617" max="4617" width="10.42578125" style="44" customWidth="1"/>
    <col min="4618" max="4619" width="10.140625" style="44" bestFit="1" customWidth="1"/>
    <col min="4620" max="4620" width="10.7109375" style="44" customWidth="1"/>
    <col min="4621" max="4864" width="9.140625" style="44"/>
    <col min="4865" max="4865" width="7.28515625" style="44" customWidth="1"/>
    <col min="4866" max="4866" width="71.140625" style="44" bestFit="1" customWidth="1"/>
    <col min="4867" max="4867" width="13.7109375" style="44" bestFit="1" customWidth="1"/>
    <col min="4868" max="4868" width="9.28515625" style="44" bestFit="1" customWidth="1"/>
    <col min="4869" max="4869" width="8.42578125" style="44" bestFit="1" customWidth="1"/>
    <col min="4870" max="4870" width="11.85546875" style="44" customWidth="1"/>
    <col min="4871" max="4871" width="9.28515625" style="44" bestFit="1" customWidth="1"/>
    <col min="4872" max="4872" width="8.42578125" style="44" bestFit="1" customWidth="1"/>
    <col min="4873" max="4873" width="10.42578125" style="44" customWidth="1"/>
    <col min="4874" max="4875" width="10.140625" style="44" bestFit="1" customWidth="1"/>
    <col min="4876" max="4876" width="10.7109375" style="44" customWidth="1"/>
    <col min="4877" max="5120" width="9.140625" style="44"/>
    <col min="5121" max="5121" width="7.28515625" style="44" customWidth="1"/>
    <col min="5122" max="5122" width="71.140625" style="44" bestFit="1" customWidth="1"/>
    <col min="5123" max="5123" width="13.7109375" style="44" bestFit="1" customWidth="1"/>
    <col min="5124" max="5124" width="9.28515625" style="44" bestFit="1" customWidth="1"/>
    <col min="5125" max="5125" width="8.42578125" style="44" bestFit="1" customWidth="1"/>
    <col min="5126" max="5126" width="11.85546875" style="44" customWidth="1"/>
    <col min="5127" max="5127" width="9.28515625" style="44" bestFit="1" customWidth="1"/>
    <col min="5128" max="5128" width="8.42578125" style="44" bestFit="1" customWidth="1"/>
    <col min="5129" max="5129" width="10.42578125" style="44" customWidth="1"/>
    <col min="5130" max="5131" width="10.140625" style="44" bestFit="1" customWidth="1"/>
    <col min="5132" max="5132" width="10.7109375" style="44" customWidth="1"/>
    <col min="5133" max="5376" width="9.140625" style="44"/>
    <col min="5377" max="5377" width="7.28515625" style="44" customWidth="1"/>
    <col min="5378" max="5378" width="71.140625" style="44" bestFit="1" customWidth="1"/>
    <col min="5379" max="5379" width="13.7109375" style="44" bestFit="1" customWidth="1"/>
    <col min="5380" max="5380" width="9.28515625" style="44" bestFit="1" customWidth="1"/>
    <col min="5381" max="5381" width="8.42578125" style="44" bestFit="1" customWidth="1"/>
    <col min="5382" max="5382" width="11.85546875" style="44" customWidth="1"/>
    <col min="5383" max="5383" width="9.28515625" style="44" bestFit="1" customWidth="1"/>
    <col min="5384" max="5384" width="8.42578125" style="44" bestFit="1" customWidth="1"/>
    <col min="5385" max="5385" width="10.42578125" style="44" customWidth="1"/>
    <col min="5386" max="5387" width="10.140625" style="44" bestFit="1" customWidth="1"/>
    <col min="5388" max="5388" width="10.7109375" style="44" customWidth="1"/>
    <col min="5389" max="5632" width="9.140625" style="44"/>
    <col min="5633" max="5633" width="7.28515625" style="44" customWidth="1"/>
    <col min="5634" max="5634" width="71.140625" style="44" bestFit="1" customWidth="1"/>
    <col min="5635" max="5635" width="13.7109375" style="44" bestFit="1" customWidth="1"/>
    <col min="5636" max="5636" width="9.28515625" style="44" bestFit="1" customWidth="1"/>
    <col min="5637" max="5637" width="8.42578125" style="44" bestFit="1" customWidth="1"/>
    <col min="5638" max="5638" width="11.85546875" style="44" customWidth="1"/>
    <col min="5639" max="5639" width="9.28515625" style="44" bestFit="1" customWidth="1"/>
    <col min="5640" max="5640" width="8.42578125" style="44" bestFit="1" customWidth="1"/>
    <col min="5641" max="5641" width="10.42578125" style="44" customWidth="1"/>
    <col min="5642" max="5643" width="10.140625" style="44" bestFit="1" customWidth="1"/>
    <col min="5644" max="5644" width="10.7109375" style="44" customWidth="1"/>
    <col min="5645" max="5888" width="9.140625" style="44"/>
    <col min="5889" max="5889" width="7.28515625" style="44" customWidth="1"/>
    <col min="5890" max="5890" width="71.140625" style="44" bestFit="1" customWidth="1"/>
    <col min="5891" max="5891" width="13.7109375" style="44" bestFit="1" customWidth="1"/>
    <col min="5892" max="5892" width="9.28515625" style="44" bestFit="1" customWidth="1"/>
    <col min="5893" max="5893" width="8.42578125" style="44" bestFit="1" customWidth="1"/>
    <col min="5894" max="5894" width="11.85546875" style="44" customWidth="1"/>
    <col min="5895" max="5895" width="9.28515625" style="44" bestFit="1" customWidth="1"/>
    <col min="5896" max="5896" width="8.42578125" style="44" bestFit="1" customWidth="1"/>
    <col min="5897" max="5897" width="10.42578125" style="44" customWidth="1"/>
    <col min="5898" max="5899" width="10.140625" style="44" bestFit="1" customWidth="1"/>
    <col min="5900" max="5900" width="10.7109375" style="44" customWidth="1"/>
    <col min="5901" max="6144" width="9.140625" style="44"/>
    <col min="6145" max="6145" width="7.28515625" style="44" customWidth="1"/>
    <col min="6146" max="6146" width="71.140625" style="44" bestFit="1" customWidth="1"/>
    <col min="6147" max="6147" width="13.7109375" style="44" bestFit="1" customWidth="1"/>
    <col min="6148" max="6148" width="9.28515625" style="44" bestFit="1" customWidth="1"/>
    <col min="6149" max="6149" width="8.42578125" style="44" bestFit="1" customWidth="1"/>
    <col min="6150" max="6150" width="11.85546875" style="44" customWidth="1"/>
    <col min="6151" max="6151" width="9.28515625" style="44" bestFit="1" customWidth="1"/>
    <col min="6152" max="6152" width="8.42578125" style="44" bestFit="1" customWidth="1"/>
    <col min="6153" max="6153" width="10.42578125" style="44" customWidth="1"/>
    <col min="6154" max="6155" width="10.140625" style="44" bestFit="1" customWidth="1"/>
    <col min="6156" max="6156" width="10.7109375" style="44" customWidth="1"/>
    <col min="6157" max="6400" width="9.140625" style="44"/>
    <col min="6401" max="6401" width="7.28515625" style="44" customWidth="1"/>
    <col min="6402" max="6402" width="71.140625" style="44" bestFit="1" customWidth="1"/>
    <col min="6403" max="6403" width="13.7109375" style="44" bestFit="1" customWidth="1"/>
    <col min="6404" max="6404" width="9.28515625" style="44" bestFit="1" customWidth="1"/>
    <col min="6405" max="6405" width="8.42578125" style="44" bestFit="1" customWidth="1"/>
    <col min="6406" max="6406" width="11.85546875" style="44" customWidth="1"/>
    <col min="6407" max="6407" width="9.28515625" style="44" bestFit="1" customWidth="1"/>
    <col min="6408" max="6408" width="8.42578125" style="44" bestFit="1" customWidth="1"/>
    <col min="6409" max="6409" width="10.42578125" style="44" customWidth="1"/>
    <col min="6410" max="6411" width="10.140625" style="44" bestFit="1" customWidth="1"/>
    <col min="6412" max="6412" width="10.7109375" style="44" customWidth="1"/>
    <col min="6413" max="6656" width="9.140625" style="44"/>
    <col min="6657" max="6657" width="7.28515625" style="44" customWidth="1"/>
    <col min="6658" max="6658" width="71.140625" style="44" bestFit="1" customWidth="1"/>
    <col min="6659" max="6659" width="13.7109375" style="44" bestFit="1" customWidth="1"/>
    <col min="6660" max="6660" width="9.28515625" style="44" bestFit="1" customWidth="1"/>
    <col min="6661" max="6661" width="8.42578125" style="44" bestFit="1" customWidth="1"/>
    <col min="6662" max="6662" width="11.85546875" style="44" customWidth="1"/>
    <col min="6663" max="6663" width="9.28515625" style="44" bestFit="1" customWidth="1"/>
    <col min="6664" max="6664" width="8.42578125" style="44" bestFit="1" customWidth="1"/>
    <col min="6665" max="6665" width="10.42578125" style="44" customWidth="1"/>
    <col min="6666" max="6667" width="10.140625" style="44" bestFit="1" customWidth="1"/>
    <col min="6668" max="6668" width="10.7109375" style="44" customWidth="1"/>
    <col min="6669" max="6912" width="9.140625" style="44"/>
    <col min="6913" max="6913" width="7.28515625" style="44" customWidth="1"/>
    <col min="6914" max="6914" width="71.140625" style="44" bestFit="1" customWidth="1"/>
    <col min="6915" max="6915" width="13.7109375" style="44" bestFit="1" customWidth="1"/>
    <col min="6916" max="6916" width="9.28515625" style="44" bestFit="1" customWidth="1"/>
    <col min="6917" max="6917" width="8.42578125" style="44" bestFit="1" customWidth="1"/>
    <col min="6918" max="6918" width="11.85546875" style="44" customWidth="1"/>
    <col min="6919" max="6919" width="9.28515625" style="44" bestFit="1" customWidth="1"/>
    <col min="6920" max="6920" width="8.42578125" style="44" bestFit="1" customWidth="1"/>
    <col min="6921" max="6921" width="10.42578125" style="44" customWidth="1"/>
    <col min="6922" max="6923" width="10.140625" style="44" bestFit="1" customWidth="1"/>
    <col min="6924" max="6924" width="10.7109375" style="44" customWidth="1"/>
    <col min="6925" max="7168" width="9.140625" style="44"/>
    <col min="7169" max="7169" width="7.28515625" style="44" customWidth="1"/>
    <col min="7170" max="7170" width="71.140625" style="44" bestFit="1" customWidth="1"/>
    <col min="7171" max="7171" width="13.7109375" style="44" bestFit="1" customWidth="1"/>
    <col min="7172" max="7172" width="9.28515625" style="44" bestFit="1" customWidth="1"/>
    <col min="7173" max="7173" width="8.42578125" style="44" bestFit="1" customWidth="1"/>
    <col min="7174" max="7174" width="11.85546875" style="44" customWidth="1"/>
    <col min="7175" max="7175" width="9.28515625" style="44" bestFit="1" customWidth="1"/>
    <col min="7176" max="7176" width="8.42578125" style="44" bestFit="1" customWidth="1"/>
    <col min="7177" max="7177" width="10.42578125" style="44" customWidth="1"/>
    <col min="7178" max="7179" width="10.140625" style="44" bestFit="1" customWidth="1"/>
    <col min="7180" max="7180" width="10.7109375" style="44" customWidth="1"/>
    <col min="7181" max="7424" width="9.140625" style="44"/>
    <col min="7425" max="7425" width="7.28515625" style="44" customWidth="1"/>
    <col min="7426" max="7426" width="71.140625" style="44" bestFit="1" customWidth="1"/>
    <col min="7427" max="7427" width="13.7109375" style="44" bestFit="1" customWidth="1"/>
    <col min="7428" max="7428" width="9.28515625" style="44" bestFit="1" customWidth="1"/>
    <col min="7429" max="7429" width="8.42578125" style="44" bestFit="1" customWidth="1"/>
    <col min="7430" max="7430" width="11.85546875" style="44" customWidth="1"/>
    <col min="7431" max="7431" width="9.28515625" style="44" bestFit="1" customWidth="1"/>
    <col min="7432" max="7432" width="8.42578125" style="44" bestFit="1" customWidth="1"/>
    <col min="7433" max="7433" width="10.42578125" style="44" customWidth="1"/>
    <col min="7434" max="7435" width="10.140625" style="44" bestFit="1" customWidth="1"/>
    <col min="7436" max="7436" width="10.7109375" style="44" customWidth="1"/>
    <col min="7437" max="7680" width="9.140625" style="44"/>
    <col min="7681" max="7681" width="7.28515625" style="44" customWidth="1"/>
    <col min="7682" max="7682" width="71.140625" style="44" bestFit="1" customWidth="1"/>
    <col min="7683" max="7683" width="13.7109375" style="44" bestFit="1" customWidth="1"/>
    <col min="7684" max="7684" width="9.28515625" style="44" bestFit="1" customWidth="1"/>
    <col min="7685" max="7685" width="8.42578125" style="44" bestFit="1" customWidth="1"/>
    <col min="7686" max="7686" width="11.85546875" style="44" customWidth="1"/>
    <col min="7687" max="7687" width="9.28515625" style="44" bestFit="1" customWidth="1"/>
    <col min="7688" max="7688" width="8.42578125" style="44" bestFit="1" customWidth="1"/>
    <col min="7689" max="7689" width="10.42578125" style="44" customWidth="1"/>
    <col min="7690" max="7691" width="10.140625" style="44" bestFit="1" customWidth="1"/>
    <col min="7692" max="7692" width="10.7109375" style="44" customWidth="1"/>
    <col min="7693" max="7936" width="9.140625" style="44"/>
    <col min="7937" max="7937" width="7.28515625" style="44" customWidth="1"/>
    <col min="7938" max="7938" width="71.140625" style="44" bestFit="1" customWidth="1"/>
    <col min="7939" max="7939" width="13.7109375" style="44" bestFit="1" customWidth="1"/>
    <col min="7940" max="7940" width="9.28515625" style="44" bestFit="1" customWidth="1"/>
    <col min="7941" max="7941" width="8.42578125" style="44" bestFit="1" customWidth="1"/>
    <col min="7942" max="7942" width="11.85546875" style="44" customWidth="1"/>
    <col min="7943" max="7943" width="9.28515625" style="44" bestFit="1" customWidth="1"/>
    <col min="7944" max="7944" width="8.42578125" style="44" bestFit="1" customWidth="1"/>
    <col min="7945" max="7945" width="10.42578125" style="44" customWidth="1"/>
    <col min="7946" max="7947" width="10.140625" style="44" bestFit="1" customWidth="1"/>
    <col min="7948" max="7948" width="10.7109375" style="44" customWidth="1"/>
    <col min="7949" max="8192" width="9.140625" style="44"/>
    <col min="8193" max="8193" width="7.28515625" style="44" customWidth="1"/>
    <col min="8194" max="8194" width="71.140625" style="44" bestFit="1" customWidth="1"/>
    <col min="8195" max="8195" width="13.7109375" style="44" bestFit="1" customWidth="1"/>
    <col min="8196" max="8196" width="9.28515625" style="44" bestFit="1" customWidth="1"/>
    <col min="8197" max="8197" width="8.42578125" style="44" bestFit="1" customWidth="1"/>
    <col min="8198" max="8198" width="11.85546875" style="44" customWidth="1"/>
    <col min="8199" max="8199" width="9.28515625" style="44" bestFit="1" customWidth="1"/>
    <col min="8200" max="8200" width="8.42578125" style="44" bestFit="1" customWidth="1"/>
    <col min="8201" max="8201" width="10.42578125" style="44" customWidth="1"/>
    <col min="8202" max="8203" width="10.140625" style="44" bestFit="1" customWidth="1"/>
    <col min="8204" max="8204" width="10.7109375" style="44" customWidth="1"/>
    <col min="8205" max="8448" width="9.140625" style="44"/>
    <col min="8449" max="8449" width="7.28515625" style="44" customWidth="1"/>
    <col min="8450" max="8450" width="71.140625" style="44" bestFit="1" customWidth="1"/>
    <col min="8451" max="8451" width="13.7109375" style="44" bestFit="1" customWidth="1"/>
    <col min="8452" max="8452" width="9.28515625" style="44" bestFit="1" customWidth="1"/>
    <col min="8453" max="8453" width="8.42578125" style="44" bestFit="1" customWidth="1"/>
    <col min="8454" max="8454" width="11.85546875" style="44" customWidth="1"/>
    <col min="8455" max="8455" width="9.28515625" style="44" bestFit="1" customWidth="1"/>
    <col min="8456" max="8456" width="8.42578125" style="44" bestFit="1" customWidth="1"/>
    <col min="8457" max="8457" width="10.42578125" style="44" customWidth="1"/>
    <col min="8458" max="8459" width="10.140625" style="44" bestFit="1" customWidth="1"/>
    <col min="8460" max="8460" width="10.7109375" style="44" customWidth="1"/>
    <col min="8461" max="8704" width="9.140625" style="44"/>
    <col min="8705" max="8705" width="7.28515625" style="44" customWidth="1"/>
    <col min="8706" max="8706" width="71.140625" style="44" bestFit="1" customWidth="1"/>
    <col min="8707" max="8707" width="13.7109375" style="44" bestFit="1" customWidth="1"/>
    <col min="8708" max="8708" width="9.28515625" style="44" bestFit="1" customWidth="1"/>
    <col min="8709" max="8709" width="8.42578125" style="44" bestFit="1" customWidth="1"/>
    <col min="8710" max="8710" width="11.85546875" style="44" customWidth="1"/>
    <col min="8711" max="8711" width="9.28515625" style="44" bestFit="1" customWidth="1"/>
    <col min="8712" max="8712" width="8.42578125" style="44" bestFit="1" customWidth="1"/>
    <col min="8713" max="8713" width="10.42578125" style="44" customWidth="1"/>
    <col min="8714" max="8715" width="10.140625" style="44" bestFit="1" customWidth="1"/>
    <col min="8716" max="8716" width="10.7109375" style="44" customWidth="1"/>
    <col min="8717" max="8960" width="9.140625" style="44"/>
    <col min="8961" max="8961" width="7.28515625" style="44" customWidth="1"/>
    <col min="8962" max="8962" width="71.140625" style="44" bestFit="1" customWidth="1"/>
    <col min="8963" max="8963" width="13.7109375" style="44" bestFit="1" customWidth="1"/>
    <col min="8964" max="8964" width="9.28515625" style="44" bestFit="1" customWidth="1"/>
    <col min="8965" max="8965" width="8.42578125" style="44" bestFit="1" customWidth="1"/>
    <col min="8966" max="8966" width="11.85546875" style="44" customWidth="1"/>
    <col min="8967" max="8967" width="9.28515625" style="44" bestFit="1" customWidth="1"/>
    <col min="8968" max="8968" width="8.42578125" style="44" bestFit="1" customWidth="1"/>
    <col min="8969" max="8969" width="10.42578125" style="44" customWidth="1"/>
    <col min="8970" max="8971" width="10.140625" style="44" bestFit="1" customWidth="1"/>
    <col min="8972" max="8972" width="10.7109375" style="44" customWidth="1"/>
    <col min="8973" max="9216" width="9.140625" style="44"/>
    <col min="9217" max="9217" width="7.28515625" style="44" customWidth="1"/>
    <col min="9218" max="9218" width="71.140625" style="44" bestFit="1" customWidth="1"/>
    <col min="9219" max="9219" width="13.7109375" style="44" bestFit="1" customWidth="1"/>
    <col min="9220" max="9220" width="9.28515625" style="44" bestFit="1" customWidth="1"/>
    <col min="9221" max="9221" width="8.42578125" style="44" bestFit="1" customWidth="1"/>
    <col min="9222" max="9222" width="11.85546875" style="44" customWidth="1"/>
    <col min="9223" max="9223" width="9.28515625" style="44" bestFit="1" customWidth="1"/>
    <col min="9224" max="9224" width="8.42578125" style="44" bestFit="1" customWidth="1"/>
    <col min="9225" max="9225" width="10.42578125" style="44" customWidth="1"/>
    <col min="9226" max="9227" width="10.140625" style="44" bestFit="1" customWidth="1"/>
    <col min="9228" max="9228" width="10.7109375" style="44" customWidth="1"/>
    <col min="9229" max="9472" width="9.140625" style="44"/>
    <col min="9473" max="9473" width="7.28515625" style="44" customWidth="1"/>
    <col min="9474" max="9474" width="71.140625" style="44" bestFit="1" customWidth="1"/>
    <col min="9475" max="9475" width="13.7109375" style="44" bestFit="1" customWidth="1"/>
    <col min="9476" max="9476" width="9.28515625" style="44" bestFit="1" customWidth="1"/>
    <col min="9477" max="9477" width="8.42578125" style="44" bestFit="1" customWidth="1"/>
    <col min="9478" max="9478" width="11.85546875" style="44" customWidth="1"/>
    <col min="9479" max="9479" width="9.28515625" style="44" bestFit="1" customWidth="1"/>
    <col min="9480" max="9480" width="8.42578125" style="44" bestFit="1" customWidth="1"/>
    <col min="9481" max="9481" width="10.42578125" style="44" customWidth="1"/>
    <col min="9482" max="9483" width="10.140625" style="44" bestFit="1" customWidth="1"/>
    <col min="9484" max="9484" width="10.7109375" style="44" customWidth="1"/>
    <col min="9485" max="9728" width="9.140625" style="44"/>
    <col min="9729" max="9729" width="7.28515625" style="44" customWidth="1"/>
    <col min="9730" max="9730" width="71.140625" style="44" bestFit="1" customWidth="1"/>
    <col min="9731" max="9731" width="13.7109375" style="44" bestFit="1" customWidth="1"/>
    <col min="9732" max="9732" width="9.28515625" style="44" bestFit="1" customWidth="1"/>
    <col min="9733" max="9733" width="8.42578125" style="44" bestFit="1" customWidth="1"/>
    <col min="9734" max="9734" width="11.85546875" style="44" customWidth="1"/>
    <col min="9735" max="9735" width="9.28515625" style="44" bestFit="1" customWidth="1"/>
    <col min="9736" max="9736" width="8.42578125" style="44" bestFit="1" customWidth="1"/>
    <col min="9737" max="9737" width="10.42578125" style="44" customWidth="1"/>
    <col min="9738" max="9739" width="10.140625" style="44" bestFit="1" customWidth="1"/>
    <col min="9740" max="9740" width="10.7109375" style="44" customWidth="1"/>
    <col min="9741" max="9984" width="9.140625" style="44"/>
    <col min="9985" max="9985" width="7.28515625" style="44" customWidth="1"/>
    <col min="9986" max="9986" width="71.140625" style="44" bestFit="1" customWidth="1"/>
    <col min="9987" max="9987" width="13.7109375" style="44" bestFit="1" customWidth="1"/>
    <col min="9988" max="9988" width="9.28515625" style="44" bestFit="1" customWidth="1"/>
    <col min="9989" max="9989" width="8.42578125" style="44" bestFit="1" customWidth="1"/>
    <col min="9990" max="9990" width="11.85546875" style="44" customWidth="1"/>
    <col min="9991" max="9991" width="9.28515625" style="44" bestFit="1" customWidth="1"/>
    <col min="9992" max="9992" width="8.42578125" style="44" bestFit="1" customWidth="1"/>
    <col min="9993" max="9993" width="10.42578125" style="44" customWidth="1"/>
    <col min="9994" max="9995" width="10.140625" style="44" bestFit="1" customWidth="1"/>
    <col min="9996" max="9996" width="10.7109375" style="44" customWidth="1"/>
    <col min="9997" max="10240" width="9.140625" style="44"/>
    <col min="10241" max="10241" width="7.28515625" style="44" customWidth="1"/>
    <col min="10242" max="10242" width="71.140625" style="44" bestFit="1" customWidth="1"/>
    <col min="10243" max="10243" width="13.7109375" style="44" bestFit="1" customWidth="1"/>
    <col min="10244" max="10244" width="9.28515625" style="44" bestFit="1" customWidth="1"/>
    <col min="10245" max="10245" width="8.42578125" style="44" bestFit="1" customWidth="1"/>
    <col min="10246" max="10246" width="11.85546875" style="44" customWidth="1"/>
    <col min="10247" max="10247" width="9.28515625" style="44" bestFit="1" customWidth="1"/>
    <col min="10248" max="10248" width="8.42578125" style="44" bestFit="1" customWidth="1"/>
    <col min="10249" max="10249" width="10.42578125" style="44" customWidth="1"/>
    <col min="10250" max="10251" width="10.140625" style="44" bestFit="1" customWidth="1"/>
    <col min="10252" max="10252" width="10.7109375" style="44" customWidth="1"/>
    <col min="10253" max="10496" width="9.140625" style="44"/>
    <col min="10497" max="10497" width="7.28515625" style="44" customWidth="1"/>
    <col min="10498" max="10498" width="71.140625" style="44" bestFit="1" customWidth="1"/>
    <col min="10499" max="10499" width="13.7109375" style="44" bestFit="1" customWidth="1"/>
    <col min="10500" max="10500" width="9.28515625" style="44" bestFit="1" customWidth="1"/>
    <col min="10501" max="10501" width="8.42578125" style="44" bestFit="1" customWidth="1"/>
    <col min="10502" max="10502" width="11.85546875" style="44" customWidth="1"/>
    <col min="10503" max="10503" width="9.28515625" style="44" bestFit="1" customWidth="1"/>
    <col min="10504" max="10504" width="8.42578125" style="44" bestFit="1" customWidth="1"/>
    <col min="10505" max="10505" width="10.42578125" style="44" customWidth="1"/>
    <col min="10506" max="10507" width="10.140625" style="44" bestFit="1" customWidth="1"/>
    <col min="10508" max="10508" width="10.7109375" style="44" customWidth="1"/>
    <col min="10509" max="10752" width="9.140625" style="44"/>
    <col min="10753" max="10753" width="7.28515625" style="44" customWidth="1"/>
    <col min="10754" max="10754" width="71.140625" style="44" bestFit="1" customWidth="1"/>
    <col min="10755" max="10755" width="13.7109375" style="44" bestFit="1" customWidth="1"/>
    <col min="10756" max="10756" width="9.28515625" style="44" bestFit="1" customWidth="1"/>
    <col min="10757" max="10757" width="8.42578125" style="44" bestFit="1" customWidth="1"/>
    <col min="10758" max="10758" width="11.85546875" style="44" customWidth="1"/>
    <col min="10759" max="10759" width="9.28515625" style="44" bestFit="1" customWidth="1"/>
    <col min="10760" max="10760" width="8.42578125" style="44" bestFit="1" customWidth="1"/>
    <col min="10761" max="10761" width="10.42578125" style="44" customWidth="1"/>
    <col min="10762" max="10763" width="10.140625" style="44" bestFit="1" customWidth="1"/>
    <col min="10764" max="10764" width="10.7109375" style="44" customWidth="1"/>
    <col min="10765" max="11008" width="9.140625" style="44"/>
    <col min="11009" max="11009" width="7.28515625" style="44" customWidth="1"/>
    <col min="11010" max="11010" width="71.140625" style="44" bestFit="1" customWidth="1"/>
    <col min="11011" max="11011" width="13.7109375" style="44" bestFit="1" customWidth="1"/>
    <col min="11012" max="11012" width="9.28515625" style="44" bestFit="1" customWidth="1"/>
    <col min="11013" max="11013" width="8.42578125" style="44" bestFit="1" customWidth="1"/>
    <col min="11014" max="11014" width="11.85546875" style="44" customWidth="1"/>
    <col min="11015" max="11015" width="9.28515625" style="44" bestFit="1" customWidth="1"/>
    <col min="11016" max="11016" width="8.42578125" style="44" bestFit="1" customWidth="1"/>
    <col min="11017" max="11017" width="10.42578125" style="44" customWidth="1"/>
    <col min="11018" max="11019" width="10.140625" style="44" bestFit="1" customWidth="1"/>
    <col min="11020" max="11020" width="10.7109375" style="44" customWidth="1"/>
    <col min="11021" max="11264" width="9.140625" style="44"/>
    <col min="11265" max="11265" width="7.28515625" style="44" customWidth="1"/>
    <col min="11266" max="11266" width="71.140625" style="44" bestFit="1" customWidth="1"/>
    <col min="11267" max="11267" width="13.7109375" style="44" bestFit="1" customWidth="1"/>
    <col min="11268" max="11268" width="9.28515625" style="44" bestFit="1" customWidth="1"/>
    <col min="11269" max="11269" width="8.42578125" style="44" bestFit="1" customWidth="1"/>
    <col min="11270" max="11270" width="11.85546875" style="44" customWidth="1"/>
    <col min="11271" max="11271" width="9.28515625" style="44" bestFit="1" customWidth="1"/>
    <col min="11272" max="11272" width="8.42578125" style="44" bestFit="1" customWidth="1"/>
    <col min="11273" max="11273" width="10.42578125" style="44" customWidth="1"/>
    <col min="11274" max="11275" width="10.140625" style="44" bestFit="1" customWidth="1"/>
    <col min="11276" max="11276" width="10.7109375" style="44" customWidth="1"/>
    <col min="11277" max="11520" width="9.140625" style="44"/>
    <col min="11521" max="11521" width="7.28515625" style="44" customWidth="1"/>
    <col min="11522" max="11522" width="71.140625" style="44" bestFit="1" customWidth="1"/>
    <col min="11523" max="11523" width="13.7109375" style="44" bestFit="1" customWidth="1"/>
    <col min="11524" max="11524" width="9.28515625" style="44" bestFit="1" customWidth="1"/>
    <col min="11525" max="11525" width="8.42578125" style="44" bestFit="1" customWidth="1"/>
    <col min="11526" max="11526" width="11.85546875" style="44" customWidth="1"/>
    <col min="11527" max="11527" width="9.28515625" style="44" bestFit="1" customWidth="1"/>
    <col min="11528" max="11528" width="8.42578125" style="44" bestFit="1" customWidth="1"/>
    <col min="11529" max="11529" width="10.42578125" style="44" customWidth="1"/>
    <col min="11530" max="11531" width="10.140625" style="44" bestFit="1" customWidth="1"/>
    <col min="11532" max="11532" width="10.7109375" style="44" customWidth="1"/>
    <col min="11533" max="11776" width="9.140625" style="44"/>
    <col min="11777" max="11777" width="7.28515625" style="44" customWidth="1"/>
    <col min="11778" max="11778" width="71.140625" style="44" bestFit="1" customWidth="1"/>
    <col min="11779" max="11779" width="13.7109375" style="44" bestFit="1" customWidth="1"/>
    <col min="11780" max="11780" width="9.28515625" style="44" bestFit="1" customWidth="1"/>
    <col min="11781" max="11781" width="8.42578125" style="44" bestFit="1" customWidth="1"/>
    <col min="11782" max="11782" width="11.85546875" style="44" customWidth="1"/>
    <col min="11783" max="11783" width="9.28515625" style="44" bestFit="1" customWidth="1"/>
    <col min="11784" max="11784" width="8.42578125" style="44" bestFit="1" customWidth="1"/>
    <col min="11785" max="11785" width="10.42578125" style="44" customWidth="1"/>
    <col min="11786" max="11787" width="10.140625" style="44" bestFit="1" customWidth="1"/>
    <col min="11788" max="11788" width="10.7109375" style="44" customWidth="1"/>
    <col min="11789" max="12032" width="9.140625" style="44"/>
    <col min="12033" max="12033" width="7.28515625" style="44" customWidth="1"/>
    <col min="12034" max="12034" width="71.140625" style="44" bestFit="1" customWidth="1"/>
    <col min="12035" max="12035" width="13.7109375" style="44" bestFit="1" customWidth="1"/>
    <col min="12036" max="12036" width="9.28515625" style="44" bestFit="1" customWidth="1"/>
    <col min="12037" max="12037" width="8.42578125" style="44" bestFit="1" customWidth="1"/>
    <col min="12038" max="12038" width="11.85546875" style="44" customWidth="1"/>
    <col min="12039" max="12039" width="9.28515625" style="44" bestFit="1" customWidth="1"/>
    <col min="12040" max="12040" width="8.42578125" style="44" bestFit="1" customWidth="1"/>
    <col min="12041" max="12041" width="10.42578125" style="44" customWidth="1"/>
    <col min="12042" max="12043" width="10.140625" style="44" bestFit="1" customWidth="1"/>
    <col min="12044" max="12044" width="10.7109375" style="44" customWidth="1"/>
    <col min="12045" max="12288" width="9.140625" style="44"/>
    <col min="12289" max="12289" width="7.28515625" style="44" customWidth="1"/>
    <col min="12290" max="12290" width="71.140625" style="44" bestFit="1" customWidth="1"/>
    <col min="12291" max="12291" width="13.7109375" style="44" bestFit="1" customWidth="1"/>
    <col min="12292" max="12292" width="9.28515625" style="44" bestFit="1" customWidth="1"/>
    <col min="12293" max="12293" width="8.42578125" style="44" bestFit="1" customWidth="1"/>
    <col min="12294" max="12294" width="11.85546875" style="44" customWidth="1"/>
    <col min="12295" max="12295" width="9.28515625" style="44" bestFit="1" customWidth="1"/>
    <col min="12296" max="12296" width="8.42578125" style="44" bestFit="1" customWidth="1"/>
    <col min="12297" max="12297" width="10.42578125" style="44" customWidth="1"/>
    <col min="12298" max="12299" width="10.140625" style="44" bestFit="1" customWidth="1"/>
    <col min="12300" max="12300" width="10.7109375" style="44" customWidth="1"/>
    <col min="12301" max="12544" width="9.140625" style="44"/>
    <col min="12545" max="12545" width="7.28515625" style="44" customWidth="1"/>
    <col min="12546" max="12546" width="71.140625" style="44" bestFit="1" customWidth="1"/>
    <col min="12547" max="12547" width="13.7109375" style="44" bestFit="1" customWidth="1"/>
    <col min="12548" max="12548" width="9.28515625" style="44" bestFit="1" customWidth="1"/>
    <col min="12549" max="12549" width="8.42578125" style="44" bestFit="1" customWidth="1"/>
    <col min="12550" max="12550" width="11.85546875" style="44" customWidth="1"/>
    <col min="12551" max="12551" width="9.28515625" style="44" bestFit="1" customWidth="1"/>
    <col min="12552" max="12552" width="8.42578125" style="44" bestFit="1" customWidth="1"/>
    <col min="12553" max="12553" width="10.42578125" style="44" customWidth="1"/>
    <col min="12554" max="12555" width="10.140625" style="44" bestFit="1" customWidth="1"/>
    <col min="12556" max="12556" width="10.7109375" style="44" customWidth="1"/>
    <col min="12557" max="12800" width="9.140625" style="44"/>
    <col min="12801" max="12801" width="7.28515625" style="44" customWidth="1"/>
    <col min="12802" max="12802" width="71.140625" style="44" bestFit="1" customWidth="1"/>
    <col min="12803" max="12803" width="13.7109375" style="44" bestFit="1" customWidth="1"/>
    <col min="12804" max="12804" width="9.28515625" style="44" bestFit="1" customWidth="1"/>
    <col min="12805" max="12805" width="8.42578125" style="44" bestFit="1" customWidth="1"/>
    <col min="12806" max="12806" width="11.85546875" style="44" customWidth="1"/>
    <col min="12807" max="12807" width="9.28515625" style="44" bestFit="1" customWidth="1"/>
    <col min="12808" max="12808" width="8.42578125" style="44" bestFit="1" customWidth="1"/>
    <col min="12809" max="12809" width="10.42578125" style="44" customWidth="1"/>
    <col min="12810" max="12811" width="10.140625" style="44" bestFit="1" customWidth="1"/>
    <col min="12812" max="12812" width="10.7109375" style="44" customWidth="1"/>
    <col min="12813" max="13056" width="9.140625" style="44"/>
    <col min="13057" max="13057" width="7.28515625" style="44" customWidth="1"/>
    <col min="13058" max="13058" width="71.140625" style="44" bestFit="1" customWidth="1"/>
    <col min="13059" max="13059" width="13.7109375" style="44" bestFit="1" customWidth="1"/>
    <col min="13060" max="13060" width="9.28515625" style="44" bestFit="1" customWidth="1"/>
    <col min="13061" max="13061" width="8.42578125" style="44" bestFit="1" customWidth="1"/>
    <col min="13062" max="13062" width="11.85546875" style="44" customWidth="1"/>
    <col min="13063" max="13063" width="9.28515625" style="44" bestFit="1" customWidth="1"/>
    <col min="13064" max="13064" width="8.42578125" style="44" bestFit="1" customWidth="1"/>
    <col min="13065" max="13065" width="10.42578125" style="44" customWidth="1"/>
    <col min="13066" max="13067" width="10.140625" style="44" bestFit="1" customWidth="1"/>
    <col min="13068" max="13068" width="10.7109375" style="44" customWidth="1"/>
    <col min="13069" max="13312" width="9.140625" style="44"/>
    <col min="13313" max="13313" width="7.28515625" style="44" customWidth="1"/>
    <col min="13314" max="13314" width="71.140625" style="44" bestFit="1" customWidth="1"/>
    <col min="13315" max="13315" width="13.7109375" style="44" bestFit="1" customWidth="1"/>
    <col min="13316" max="13316" width="9.28515625" style="44" bestFit="1" customWidth="1"/>
    <col min="13317" max="13317" width="8.42578125" style="44" bestFit="1" customWidth="1"/>
    <col min="13318" max="13318" width="11.85546875" style="44" customWidth="1"/>
    <col min="13319" max="13319" width="9.28515625" style="44" bestFit="1" customWidth="1"/>
    <col min="13320" max="13320" width="8.42578125" style="44" bestFit="1" customWidth="1"/>
    <col min="13321" max="13321" width="10.42578125" style="44" customWidth="1"/>
    <col min="13322" max="13323" width="10.140625" style="44" bestFit="1" customWidth="1"/>
    <col min="13324" max="13324" width="10.7109375" style="44" customWidth="1"/>
    <col min="13325" max="13568" width="9.140625" style="44"/>
    <col min="13569" max="13569" width="7.28515625" style="44" customWidth="1"/>
    <col min="13570" max="13570" width="71.140625" style="44" bestFit="1" customWidth="1"/>
    <col min="13571" max="13571" width="13.7109375" style="44" bestFit="1" customWidth="1"/>
    <col min="13572" max="13572" width="9.28515625" style="44" bestFit="1" customWidth="1"/>
    <col min="13573" max="13573" width="8.42578125" style="44" bestFit="1" customWidth="1"/>
    <col min="13574" max="13574" width="11.85546875" style="44" customWidth="1"/>
    <col min="13575" max="13575" width="9.28515625" style="44" bestFit="1" customWidth="1"/>
    <col min="13576" max="13576" width="8.42578125" style="44" bestFit="1" customWidth="1"/>
    <col min="13577" max="13577" width="10.42578125" style="44" customWidth="1"/>
    <col min="13578" max="13579" width="10.140625" style="44" bestFit="1" customWidth="1"/>
    <col min="13580" max="13580" width="10.7109375" style="44" customWidth="1"/>
    <col min="13581" max="13824" width="9.140625" style="44"/>
    <col min="13825" max="13825" width="7.28515625" style="44" customWidth="1"/>
    <col min="13826" max="13826" width="71.140625" style="44" bestFit="1" customWidth="1"/>
    <col min="13827" max="13827" width="13.7109375" style="44" bestFit="1" customWidth="1"/>
    <col min="13828" max="13828" width="9.28515625" style="44" bestFit="1" customWidth="1"/>
    <col min="13829" max="13829" width="8.42578125" style="44" bestFit="1" customWidth="1"/>
    <col min="13830" max="13830" width="11.85546875" style="44" customWidth="1"/>
    <col min="13831" max="13831" width="9.28515625" style="44" bestFit="1" customWidth="1"/>
    <col min="13832" max="13832" width="8.42578125" style="44" bestFit="1" customWidth="1"/>
    <col min="13833" max="13833" width="10.42578125" style="44" customWidth="1"/>
    <col min="13834" max="13835" width="10.140625" style="44" bestFit="1" customWidth="1"/>
    <col min="13836" max="13836" width="10.7109375" style="44" customWidth="1"/>
    <col min="13837" max="14080" width="9.140625" style="44"/>
    <col min="14081" max="14081" width="7.28515625" style="44" customWidth="1"/>
    <col min="14082" max="14082" width="71.140625" style="44" bestFit="1" customWidth="1"/>
    <col min="14083" max="14083" width="13.7109375" style="44" bestFit="1" customWidth="1"/>
    <col min="14084" max="14084" width="9.28515625" style="44" bestFit="1" customWidth="1"/>
    <col min="14085" max="14085" width="8.42578125" style="44" bestFit="1" customWidth="1"/>
    <col min="14086" max="14086" width="11.85546875" style="44" customWidth="1"/>
    <col min="14087" max="14087" width="9.28515625" style="44" bestFit="1" customWidth="1"/>
    <col min="14088" max="14088" width="8.42578125" style="44" bestFit="1" customWidth="1"/>
    <col min="14089" max="14089" width="10.42578125" style="44" customWidth="1"/>
    <col min="14090" max="14091" width="10.140625" style="44" bestFit="1" customWidth="1"/>
    <col min="14092" max="14092" width="10.7109375" style="44" customWidth="1"/>
    <col min="14093" max="14336" width="9.140625" style="44"/>
    <col min="14337" max="14337" width="7.28515625" style="44" customWidth="1"/>
    <col min="14338" max="14338" width="71.140625" style="44" bestFit="1" customWidth="1"/>
    <col min="14339" max="14339" width="13.7109375" style="44" bestFit="1" customWidth="1"/>
    <col min="14340" max="14340" width="9.28515625" style="44" bestFit="1" customWidth="1"/>
    <col min="14341" max="14341" width="8.42578125" style="44" bestFit="1" customWidth="1"/>
    <col min="14342" max="14342" width="11.85546875" style="44" customWidth="1"/>
    <col min="14343" max="14343" width="9.28515625" style="44" bestFit="1" customWidth="1"/>
    <col min="14344" max="14344" width="8.42578125" style="44" bestFit="1" customWidth="1"/>
    <col min="14345" max="14345" width="10.42578125" style="44" customWidth="1"/>
    <col min="14346" max="14347" width="10.140625" style="44" bestFit="1" customWidth="1"/>
    <col min="14348" max="14348" width="10.7109375" style="44" customWidth="1"/>
    <col min="14349" max="14592" width="9.140625" style="44"/>
    <col min="14593" max="14593" width="7.28515625" style="44" customWidth="1"/>
    <col min="14594" max="14594" width="71.140625" style="44" bestFit="1" customWidth="1"/>
    <col min="14595" max="14595" width="13.7109375" style="44" bestFit="1" customWidth="1"/>
    <col min="14596" max="14596" width="9.28515625" style="44" bestFit="1" customWidth="1"/>
    <col min="14597" max="14597" width="8.42578125" style="44" bestFit="1" customWidth="1"/>
    <col min="14598" max="14598" width="11.85546875" style="44" customWidth="1"/>
    <col min="14599" max="14599" width="9.28515625" style="44" bestFit="1" customWidth="1"/>
    <col min="14600" max="14600" width="8.42578125" style="44" bestFit="1" customWidth="1"/>
    <col min="14601" max="14601" width="10.42578125" style="44" customWidth="1"/>
    <col min="14602" max="14603" width="10.140625" style="44" bestFit="1" customWidth="1"/>
    <col min="14604" max="14604" width="10.7109375" style="44" customWidth="1"/>
    <col min="14605" max="14848" width="9.140625" style="44"/>
    <col min="14849" max="14849" width="7.28515625" style="44" customWidth="1"/>
    <col min="14850" max="14850" width="71.140625" style="44" bestFit="1" customWidth="1"/>
    <col min="14851" max="14851" width="13.7109375" style="44" bestFit="1" customWidth="1"/>
    <col min="14852" max="14852" width="9.28515625" style="44" bestFit="1" customWidth="1"/>
    <col min="14853" max="14853" width="8.42578125" style="44" bestFit="1" customWidth="1"/>
    <col min="14854" max="14854" width="11.85546875" style="44" customWidth="1"/>
    <col min="14855" max="14855" width="9.28515625" style="44" bestFit="1" customWidth="1"/>
    <col min="14856" max="14856" width="8.42578125" style="44" bestFit="1" customWidth="1"/>
    <col min="14857" max="14857" width="10.42578125" style="44" customWidth="1"/>
    <col min="14858" max="14859" width="10.140625" style="44" bestFit="1" customWidth="1"/>
    <col min="14860" max="14860" width="10.7109375" style="44" customWidth="1"/>
    <col min="14861" max="15104" width="9.140625" style="44"/>
    <col min="15105" max="15105" width="7.28515625" style="44" customWidth="1"/>
    <col min="15106" max="15106" width="71.140625" style="44" bestFit="1" customWidth="1"/>
    <col min="15107" max="15107" width="13.7109375" style="44" bestFit="1" customWidth="1"/>
    <col min="15108" max="15108" width="9.28515625" style="44" bestFit="1" customWidth="1"/>
    <col min="15109" max="15109" width="8.42578125" style="44" bestFit="1" customWidth="1"/>
    <col min="15110" max="15110" width="11.85546875" style="44" customWidth="1"/>
    <col min="15111" max="15111" width="9.28515625" style="44" bestFit="1" customWidth="1"/>
    <col min="15112" max="15112" width="8.42578125" style="44" bestFit="1" customWidth="1"/>
    <col min="15113" max="15113" width="10.42578125" style="44" customWidth="1"/>
    <col min="15114" max="15115" width="10.140625" style="44" bestFit="1" customWidth="1"/>
    <col min="15116" max="15116" width="10.7109375" style="44" customWidth="1"/>
    <col min="15117" max="15360" width="9.140625" style="44"/>
    <col min="15361" max="15361" width="7.28515625" style="44" customWidth="1"/>
    <col min="15362" max="15362" width="71.140625" style="44" bestFit="1" customWidth="1"/>
    <col min="15363" max="15363" width="13.7109375" style="44" bestFit="1" customWidth="1"/>
    <col min="15364" max="15364" width="9.28515625" style="44" bestFit="1" customWidth="1"/>
    <col min="15365" max="15365" width="8.42578125" style="44" bestFit="1" customWidth="1"/>
    <col min="15366" max="15366" width="11.85546875" style="44" customWidth="1"/>
    <col min="15367" max="15367" width="9.28515625" style="44" bestFit="1" customWidth="1"/>
    <col min="15368" max="15368" width="8.42578125" style="44" bestFit="1" customWidth="1"/>
    <col min="15369" max="15369" width="10.42578125" style="44" customWidth="1"/>
    <col min="15370" max="15371" width="10.140625" style="44" bestFit="1" customWidth="1"/>
    <col min="15372" max="15372" width="10.7109375" style="44" customWidth="1"/>
    <col min="15373" max="15616" width="9.140625" style="44"/>
    <col min="15617" max="15617" width="7.28515625" style="44" customWidth="1"/>
    <col min="15618" max="15618" width="71.140625" style="44" bestFit="1" customWidth="1"/>
    <col min="15619" max="15619" width="13.7109375" style="44" bestFit="1" customWidth="1"/>
    <col min="15620" max="15620" width="9.28515625" style="44" bestFit="1" customWidth="1"/>
    <col min="15621" max="15621" width="8.42578125" style="44" bestFit="1" customWidth="1"/>
    <col min="15622" max="15622" width="11.85546875" style="44" customWidth="1"/>
    <col min="15623" max="15623" width="9.28515625" style="44" bestFit="1" customWidth="1"/>
    <col min="15624" max="15624" width="8.42578125" style="44" bestFit="1" customWidth="1"/>
    <col min="15625" max="15625" width="10.42578125" style="44" customWidth="1"/>
    <col min="15626" max="15627" width="10.140625" style="44" bestFit="1" customWidth="1"/>
    <col min="15628" max="15628" width="10.7109375" style="44" customWidth="1"/>
    <col min="15629" max="15872" width="9.140625" style="44"/>
    <col min="15873" max="15873" width="7.28515625" style="44" customWidth="1"/>
    <col min="15874" max="15874" width="71.140625" style="44" bestFit="1" customWidth="1"/>
    <col min="15875" max="15875" width="13.7109375" style="44" bestFit="1" customWidth="1"/>
    <col min="15876" max="15876" width="9.28515625" style="44" bestFit="1" customWidth="1"/>
    <col min="15877" max="15877" width="8.42578125" style="44" bestFit="1" customWidth="1"/>
    <col min="15878" max="15878" width="11.85546875" style="44" customWidth="1"/>
    <col min="15879" max="15879" width="9.28515625" style="44" bestFit="1" customWidth="1"/>
    <col min="15880" max="15880" width="8.42578125" style="44" bestFit="1" customWidth="1"/>
    <col min="15881" max="15881" width="10.42578125" style="44" customWidth="1"/>
    <col min="15882" max="15883" width="10.140625" style="44" bestFit="1" customWidth="1"/>
    <col min="15884" max="15884" width="10.7109375" style="44" customWidth="1"/>
    <col min="15885" max="16128" width="9.140625" style="44"/>
    <col min="16129" max="16129" width="7.28515625" style="44" customWidth="1"/>
    <col min="16130" max="16130" width="71.140625" style="44" bestFit="1" customWidth="1"/>
    <col min="16131" max="16131" width="13.7109375" style="44" bestFit="1" customWidth="1"/>
    <col min="16132" max="16132" width="9.28515625" style="44" bestFit="1" customWidth="1"/>
    <col min="16133" max="16133" width="8.42578125" style="44" bestFit="1" customWidth="1"/>
    <col min="16134" max="16134" width="11.85546875" style="44" customWidth="1"/>
    <col min="16135" max="16135" width="9.28515625" style="44" bestFit="1" customWidth="1"/>
    <col min="16136" max="16136" width="8.42578125" style="44" bestFit="1" customWidth="1"/>
    <col min="16137" max="16137" width="10.42578125" style="44" customWidth="1"/>
    <col min="16138" max="16139" width="10.140625" style="44" bestFit="1" customWidth="1"/>
    <col min="16140" max="16140" width="10.7109375" style="44" customWidth="1"/>
    <col min="16141" max="16384" width="9.140625" style="44"/>
  </cols>
  <sheetData>
    <row r="1" spans="1:12" ht="14.25">
      <c r="D1" s="45"/>
    </row>
    <row r="2" spans="1:12" ht="18.75" customHeight="1">
      <c r="A2" s="154" t="s">
        <v>33</v>
      </c>
      <c r="B2" s="154"/>
      <c r="C2" s="154"/>
      <c r="D2" s="154"/>
      <c r="E2" s="154"/>
      <c r="F2" s="154"/>
      <c r="G2" s="154"/>
      <c r="H2" s="154"/>
      <c r="I2" s="154"/>
      <c r="J2" s="154"/>
      <c r="K2" s="154"/>
      <c r="L2" s="154"/>
    </row>
    <row r="3" spans="1:12" ht="15" hidden="1">
      <c r="A3" s="46"/>
      <c r="B3" s="46"/>
      <c r="C3" s="47"/>
    </row>
    <row r="4" spans="1:12" ht="37.5" hidden="1" customHeight="1">
      <c r="A4" s="155" t="s">
        <v>34</v>
      </c>
      <c r="B4" s="155"/>
      <c r="C4" s="155"/>
    </row>
    <row r="5" spans="1:12" ht="41.25" hidden="1" customHeight="1">
      <c r="A5" s="156" t="s">
        <v>35</v>
      </c>
      <c r="B5" s="156"/>
      <c r="C5" s="156"/>
    </row>
    <row r="6" spans="1:12" ht="21.75" hidden="1" customHeight="1">
      <c r="A6" s="157" t="s">
        <v>36</v>
      </c>
      <c r="B6" s="157"/>
      <c r="C6" s="157"/>
    </row>
    <row r="7" spans="1:12" ht="15">
      <c r="A7" s="49"/>
      <c r="B7" s="49"/>
      <c r="C7" s="49"/>
    </row>
    <row r="8" spans="1:12" ht="15.75">
      <c r="A8" s="49"/>
      <c r="B8" s="49"/>
      <c r="C8" s="49"/>
      <c r="D8" s="50"/>
      <c r="F8" s="50"/>
      <c r="L8" s="50" t="s">
        <v>18</v>
      </c>
    </row>
    <row r="9" spans="1:12" ht="65.25" customHeight="1">
      <c r="A9" s="158" t="s">
        <v>29</v>
      </c>
      <c r="B9" s="160" t="s">
        <v>37</v>
      </c>
      <c r="C9" s="160" t="s">
        <v>38</v>
      </c>
      <c r="D9" s="162" t="s">
        <v>39</v>
      </c>
      <c r="E9" s="162"/>
      <c r="F9" s="162"/>
      <c r="G9" s="162" t="s">
        <v>40</v>
      </c>
      <c r="H9" s="162"/>
      <c r="I9" s="162"/>
      <c r="J9" s="163" t="s">
        <v>41</v>
      </c>
      <c r="K9" s="163"/>
      <c r="L9" s="163"/>
    </row>
    <row r="10" spans="1:12" ht="48.75" customHeight="1">
      <c r="A10" s="159"/>
      <c r="B10" s="161"/>
      <c r="C10" s="161"/>
      <c r="D10" s="51" t="s">
        <v>42</v>
      </c>
      <c r="E10" s="51" t="s">
        <v>43</v>
      </c>
      <c r="F10" s="51" t="s">
        <v>44</v>
      </c>
      <c r="G10" s="51" t="s">
        <v>42</v>
      </c>
      <c r="H10" s="51" t="s">
        <v>43</v>
      </c>
      <c r="I10" s="51" t="s">
        <v>44</v>
      </c>
      <c r="J10" s="51" t="s">
        <v>42</v>
      </c>
      <c r="K10" s="51" t="s">
        <v>43</v>
      </c>
      <c r="L10" s="51" t="s">
        <v>44</v>
      </c>
    </row>
    <row r="11" spans="1:12" s="57" customFormat="1" ht="47.25">
      <c r="A11" s="52">
        <v>1</v>
      </c>
      <c r="B11" s="53" t="s">
        <v>45</v>
      </c>
      <c r="C11" s="54"/>
      <c r="D11" s="55"/>
      <c r="E11" s="56"/>
      <c r="F11" s="56"/>
      <c r="G11" s="56"/>
      <c r="H11" s="56"/>
      <c r="I11" s="56"/>
      <c r="J11" s="56"/>
      <c r="K11" s="56"/>
      <c r="L11" s="56"/>
    </row>
    <row r="12" spans="1:12" s="63" customFormat="1" ht="24" customHeight="1">
      <c r="A12" s="58" t="s">
        <v>46</v>
      </c>
      <c r="B12" s="59" t="s">
        <v>47</v>
      </c>
      <c r="C12" s="60"/>
      <c r="D12" s="61"/>
      <c r="E12" s="62"/>
      <c r="F12" s="62"/>
      <c r="G12" s="62"/>
      <c r="H12" s="62"/>
      <c r="I12" s="62"/>
      <c r="J12" s="62"/>
      <c r="K12" s="62"/>
      <c r="L12" s="62"/>
    </row>
    <row r="13" spans="1:12" s="57" customFormat="1" ht="24" customHeight="1">
      <c r="A13" s="64"/>
      <c r="B13" s="65" t="s">
        <v>48</v>
      </c>
      <c r="C13" s="66" t="s">
        <v>49</v>
      </c>
      <c r="D13" s="67">
        <v>829504</v>
      </c>
      <c r="E13" s="67">
        <v>906485</v>
      </c>
      <c r="F13" s="67">
        <v>1180660</v>
      </c>
      <c r="G13" s="67">
        <v>157374</v>
      </c>
      <c r="H13" s="67">
        <v>157374</v>
      </c>
      <c r="I13" s="67">
        <v>202951</v>
      </c>
      <c r="J13" s="67">
        <f>D13+G13</f>
        <v>986878</v>
      </c>
      <c r="K13" s="67">
        <f t="shared" ref="K13:L17" si="0">E13+H13</f>
        <v>1063859</v>
      </c>
      <c r="L13" s="67">
        <f t="shared" si="0"/>
        <v>1383611</v>
      </c>
    </row>
    <row r="14" spans="1:12" s="57" customFormat="1" ht="24" customHeight="1">
      <c r="A14" s="64"/>
      <c r="B14" s="65" t="s">
        <v>50</v>
      </c>
      <c r="C14" s="66" t="s">
        <v>49</v>
      </c>
      <c r="D14" s="67">
        <v>829504</v>
      </c>
      <c r="E14" s="67">
        <v>906485</v>
      </c>
      <c r="F14" s="67">
        <v>1180660</v>
      </c>
      <c r="G14" s="68">
        <v>157374</v>
      </c>
      <c r="H14" s="68">
        <v>157374</v>
      </c>
      <c r="I14" s="68">
        <f t="shared" ref="I14:I17" si="1">I13</f>
        <v>202951</v>
      </c>
      <c r="J14" s="67">
        <f t="shared" ref="J14:J17" si="2">D14+G14</f>
        <v>986878</v>
      </c>
      <c r="K14" s="67">
        <f t="shared" si="0"/>
        <v>1063859</v>
      </c>
      <c r="L14" s="67">
        <f t="shared" si="0"/>
        <v>1383611</v>
      </c>
    </row>
    <row r="15" spans="1:12" s="57" customFormat="1" ht="24" customHeight="1">
      <c r="A15" s="64"/>
      <c r="B15" s="65" t="s">
        <v>51</v>
      </c>
      <c r="C15" s="66" t="s">
        <v>49</v>
      </c>
      <c r="D15" s="67">
        <v>829504</v>
      </c>
      <c r="E15" s="67">
        <v>906485</v>
      </c>
      <c r="F15" s="67">
        <v>1180660</v>
      </c>
      <c r="G15" s="68">
        <v>157374</v>
      </c>
      <c r="H15" s="68">
        <v>157374</v>
      </c>
      <c r="I15" s="68">
        <f t="shared" si="1"/>
        <v>202951</v>
      </c>
      <c r="J15" s="67">
        <f t="shared" si="2"/>
        <v>986878</v>
      </c>
      <c r="K15" s="67">
        <f t="shared" si="0"/>
        <v>1063859</v>
      </c>
      <c r="L15" s="67">
        <f t="shared" si="0"/>
        <v>1383611</v>
      </c>
    </row>
    <row r="16" spans="1:12" s="57" customFormat="1" ht="24" customHeight="1">
      <c r="A16" s="64"/>
      <c r="B16" s="65" t="s">
        <v>52</v>
      </c>
      <c r="C16" s="66" t="s">
        <v>49</v>
      </c>
      <c r="D16" s="67">
        <v>829504</v>
      </c>
      <c r="E16" s="67">
        <v>906485</v>
      </c>
      <c r="F16" s="67">
        <v>1180660</v>
      </c>
      <c r="G16" s="68">
        <v>157374</v>
      </c>
      <c r="H16" s="68">
        <v>157374</v>
      </c>
      <c r="I16" s="68">
        <f t="shared" si="1"/>
        <v>202951</v>
      </c>
      <c r="J16" s="67">
        <f t="shared" si="2"/>
        <v>986878</v>
      </c>
      <c r="K16" s="67">
        <f t="shared" si="0"/>
        <v>1063859</v>
      </c>
      <c r="L16" s="67">
        <f t="shared" si="0"/>
        <v>1383611</v>
      </c>
    </row>
    <row r="17" spans="1:14" s="57" customFormat="1" ht="24" customHeight="1">
      <c r="A17" s="64"/>
      <c r="B17" s="65" t="s">
        <v>53</v>
      </c>
      <c r="C17" s="66" t="s">
        <v>49</v>
      </c>
      <c r="D17" s="67">
        <v>829504</v>
      </c>
      <c r="E17" s="67">
        <v>906485</v>
      </c>
      <c r="F17" s="67">
        <v>1180660</v>
      </c>
      <c r="G17" s="68">
        <v>157374</v>
      </c>
      <c r="H17" s="68">
        <v>157374</v>
      </c>
      <c r="I17" s="68">
        <f t="shared" si="1"/>
        <v>202951</v>
      </c>
      <c r="J17" s="67">
        <f t="shared" si="2"/>
        <v>986878</v>
      </c>
      <c r="K17" s="67">
        <f t="shared" si="0"/>
        <v>1063859</v>
      </c>
      <c r="L17" s="67">
        <f t="shared" si="0"/>
        <v>1383611</v>
      </c>
    </row>
    <row r="18" spans="1:14" s="71" customFormat="1" ht="24" customHeight="1">
      <c r="A18" s="58" t="s">
        <v>46</v>
      </c>
      <c r="B18" s="59" t="s">
        <v>54</v>
      </c>
      <c r="C18" s="60"/>
      <c r="D18" s="69"/>
      <c r="E18" s="70"/>
      <c r="F18" s="70"/>
      <c r="G18" s="70"/>
      <c r="H18" s="70"/>
      <c r="I18" s="70"/>
      <c r="J18" s="70"/>
      <c r="K18" s="70"/>
      <c r="L18" s="70"/>
    </row>
    <row r="19" spans="1:14" s="71" customFormat="1" ht="24" customHeight="1">
      <c r="A19" s="64"/>
      <c r="B19" s="65" t="s">
        <v>48</v>
      </c>
      <c r="C19" s="66" t="s">
        <v>49</v>
      </c>
      <c r="D19" s="69">
        <v>829504</v>
      </c>
      <c r="E19" s="69">
        <v>906485</v>
      </c>
      <c r="F19" s="69">
        <v>1184867</v>
      </c>
      <c r="G19" s="67">
        <v>157374</v>
      </c>
      <c r="H19" s="67">
        <v>157374</v>
      </c>
      <c r="I19" s="67">
        <v>204353</v>
      </c>
      <c r="J19" s="67">
        <f>D19+G19</f>
        <v>986878</v>
      </c>
      <c r="K19" s="67">
        <f t="shared" ref="K19:L25" si="3">E19+H19</f>
        <v>1063859</v>
      </c>
      <c r="L19" s="67">
        <f t="shared" si="3"/>
        <v>1389220</v>
      </c>
    </row>
    <row r="20" spans="1:14" s="71" customFormat="1" ht="24" customHeight="1">
      <c r="A20" s="64"/>
      <c r="B20" s="65" t="s">
        <v>50</v>
      </c>
      <c r="C20" s="66" t="s">
        <v>49</v>
      </c>
      <c r="D20" s="69">
        <v>829504</v>
      </c>
      <c r="E20" s="69">
        <v>906485</v>
      </c>
      <c r="F20" s="69">
        <v>1184867</v>
      </c>
      <c r="G20" s="68">
        <v>157374</v>
      </c>
      <c r="H20" s="68">
        <v>157374</v>
      </c>
      <c r="I20" s="68">
        <f t="shared" ref="I20:I23" si="4">I19</f>
        <v>204353</v>
      </c>
      <c r="J20" s="67">
        <f t="shared" ref="J20:J25" si="5">D20+G20</f>
        <v>986878</v>
      </c>
      <c r="K20" s="67">
        <f t="shared" si="3"/>
        <v>1063859</v>
      </c>
      <c r="L20" s="67">
        <f t="shared" si="3"/>
        <v>1389220</v>
      </c>
    </row>
    <row r="21" spans="1:14" s="71" customFormat="1" ht="24" customHeight="1">
      <c r="A21" s="64"/>
      <c r="B21" s="65" t="s">
        <v>51</v>
      </c>
      <c r="C21" s="66" t="s">
        <v>49</v>
      </c>
      <c r="D21" s="69">
        <v>829504</v>
      </c>
      <c r="E21" s="69">
        <v>906485</v>
      </c>
      <c r="F21" s="69">
        <v>1184867</v>
      </c>
      <c r="G21" s="68">
        <v>157374</v>
      </c>
      <c r="H21" s="68">
        <v>157374</v>
      </c>
      <c r="I21" s="68">
        <f t="shared" si="4"/>
        <v>204353</v>
      </c>
      <c r="J21" s="67">
        <f t="shared" si="5"/>
        <v>986878</v>
      </c>
      <c r="K21" s="67">
        <f t="shared" si="3"/>
        <v>1063859</v>
      </c>
      <c r="L21" s="67">
        <f t="shared" si="3"/>
        <v>1389220</v>
      </c>
    </row>
    <row r="22" spans="1:14" s="71" customFormat="1" ht="24" customHeight="1">
      <c r="A22" s="64"/>
      <c r="B22" s="65" t="s">
        <v>52</v>
      </c>
      <c r="C22" s="66" t="s">
        <v>49</v>
      </c>
      <c r="D22" s="69">
        <v>829504</v>
      </c>
      <c r="E22" s="69">
        <v>906485</v>
      </c>
      <c r="F22" s="69">
        <v>1184867</v>
      </c>
      <c r="G22" s="68">
        <v>157374</v>
      </c>
      <c r="H22" s="68">
        <v>157374</v>
      </c>
      <c r="I22" s="68">
        <f t="shared" si="4"/>
        <v>204353</v>
      </c>
      <c r="J22" s="67">
        <f t="shared" si="5"/>
        <v>986878</v>
      </c>
      <c r="K22" s="67">
        <f t="shared" si="3"/>
        <v>1063859</v>
      </c>
      <c r="L22" s="67">
        <f t="shared" si="3"/>
        <v>1389220</v>
      </c>
    </row>
    <row r="23" spans="1:14" s="71" customFormat="1" ht="24" customHeight="1">
      <c r="A23" s="64"/>
      <c r="B23" s="65" t="s">
        <v>53</v>
      </c>
      <c r="C23" s="66" t="s">
        <v>49</v>
      </c>
      <c r="D23" s="69">
        <v>829504</v>
      </c>
      <c r="E23" s="69">
        <v>906485</v>
      </c>
      <c r="F23" s="69">
        <v>1184867</v>
      </c>
      <c r="G23" s="68">
        <v>157374</v>
      </c>
      <c r="H23" s="68">
        <v>157374</v>
      </c>
      <c r="I23" s="68">
        <f t="shared" si="4"/>
        <v>204353</v>
      </c>
      <c r="J23" s="67">
        <f t="shared" si="5"/>
        <v>986878</v>
      </c>
      <c r="K23" s="67">
        <f t="shared" si="3"/>
        <v>1063859</v>
      </c>
      <c r="L23" s="67">
        <f t="shared" si="3"/>
        <v>1389220</v>
      </c>
    </row>
    <row r="24" spans="1:14" s="71" customFormat="1" ht="47.25">
      <c r="A24" s="72">
        <v>2</v>
      </c>
      <c r="B24" s="90" t="s">
        <v>55</v>
      </c>
      <c r="C24" s="54" t="s">
        <v>49</v>
      </c>
      <c r="D24" s="55">
        <v>623133</v>
      </c>
      <c r="E24" s="55">
        <v>536895</v>
      </c>
      <c r="F24" s="55">
        <v>755299</v>
      </c>
      <c r="G24" s="55">
        <v>202727</v>
      </c>
      <c r="H24" s="55">
        <v>202727</v>
      </c>
      <c r="I24" s="55">
        <v>256891</v>
      </c>
      <c r="J24" s="55">
        <f t="shared" si="5"/>
        <v>825860</v>
      </c>
      <c r="K24" s="55">
        <f t="shared" si="3"/>
        <v>739622</v>
      </c>
      <c r="L24" s="55">
        <f t="shared" si="3"/>
        <v>1012190</v>
      </c>
    </row>
    <row r="25" spans="1:14" s="57" customFormat="1" ht="47.25">
      <c r="A25" s="72">
        <v>3</v>
      </c>
      <c r="B25" s="53" t="s">
        <v>56</v>
      </c>
      <c r="C25" s="54" t="s">
        <v>49</v>
      </c>
      <c r="D25" s="55">
        <v>994535</v>
      </c>
      <c r="E25" s="55">
        <v>981768</v>
      </c>
      <c r="F25" s="55">
        <v>1314086</v>
      </c>
      <c r="G25" s="55">
        <v>382174</v>
      </c>
      <c r="H25" s="55">
        <v>514091</v>
      </c>
      <c r="I25" s="55">
        <v>621827</v>
      </c>
      <c r="J25" s="55">
        <f t="shared" si="5"/>
        <v>1376709</v>
      </c>
      <c r="K25" s="55">
        <f t="shared" si="3"/>
        <v>1495859</v>
      </c>
      <c r="L25" s="55">
        <f t="shared" si="3"/>
        <v>1935913</v>
      </c>
    </row>
    <row r="26" spans="1:14" s="75" customFormat="1" ht="47.25">
      <c r="A26" s="72">
        <v>4</v>
      </c>
      <c r="B26" s="91" t="s">
        <v>57</v>
      </c>
      <c r="C26" s="54"/>
      <c r="D26" s="55">
        <f>SUM(D27:D55)/29</f>
        <v>508318.5172413793</v>
      </c>
      <c r="E26" s="73"/>
      <c r="F26" s="74"/>
      <c r="G26" s="55">
        <f>SUM(G27:G55)/29</f>
        <v>335963.86206896551</v>
      </c>
      <c r="H26" s="73"/>
      <c r="I26" s="73"/>
      <c r="J26" s="55">
        <f>SUM(J27:J55)/29</f>
        <v>844282.37931034481</v>
      </c>
      <c r="K26" s="73"/>
      <c r="L26" s="73"/>
      <c r="N26" s="84">
        <f>D26/29</f>
        <v>17528.224732461356</v>
      </c>
    </row>
    <row r="27" spans="1:14" s="75" customFormat="1" ht="31.5">
      <c r="A27" s="76" t="s">
        <v>58</v>
      </c>
      <c r="B27" s="80" t="s">
        <v>59</v>
      </c>
      <c r="C27" s="60" t="s">
        <v>49</v>
      </c>
      <c r="D27" s="61">
        <v>411352</v>
      </c>
      <c r="E27" s="78"/>
      <c r="F27" s="78"/>
      <c r="G27" s="61">
        <v>355918</v>
      </c>
      <c r="H27" s="78"/>
      <c r="I27" s="78"/>
      <c r="J27" s="61">
        <f>D27+G27</f>
        <v>767270</v>
      </c>
      <c r="K27" s="78"/>
      <c r="L27" s="78"/>
    </row>
    <row r="28" spans="1:14" s="75" customFormat="1" ht="27" customHeight="1">
      <c r="A28" s="79" t="s">
        <v>60</v>
      </c>
      <c r="B28" s="77" t="s">
        <v>61</v>
      </c>
      <c r="C28" s="60" t="s">
        <v>49</v>
      </c>
      <c r="D28" s="61">
        <v>407691</v>
      </c>
      <c r="E28" s="78"/>
      <c r="F28" s="78"/>
      <c r="G28" s="61">
        <v>355918</v>
      </c>
      <c r="H28" s="78"/>
      <c r="I28" s="78"/>
      <c r="J28" s="61">
        <f t="shared" ref="J28:J55" si="6">D28+G28</f>
        <v>763609</v>
      </c>
      <c r="K28" s="78"/>
      <c r="L28" s="78"/>
    </row>
    <row r="29" spans="1:14" s="75" customFormat="1" ht="47.25">
      <c r="A29" s="79" t="s">
        <v>62</v>
      </c>
      <c r="B29" s="80" t="s">
        <v>63</v>
      </c>
      <c r="C29" s="60" t="s">
        <v>49</v>
      </c>
      <c r="D29" s="61">
        <v>537987</v>
      </c>
      <c r="E29" s="78"/>
      <c r="F29" s="78"/>
      <c r="G29" s="61">
        <v>382174</v>
      </c>
      <c r="H29" s="78"/>
      <c r="I29" s="78"/>
      <c r="J29" s="61">
        <f t="shared" si="6"/>
        <v>920161</v>
      </c>
      <c r="K29" s="78"/>
      <c r="L29" s="78"/>
    </row>
    <row r="30" spans="1:14" s="75" customFormat="1" ht="63">
      <c r="A30" s="79" t="s">
        <v>64</v>
      </c>
      <c r="B30" s="80" t="s">
        <v>156</v>
      </c>
      <c r="C30" s="60" t="s">
        <v>49</v>
      </c>
      <c r="D30" s="61">
        <v>130180</v>
      </c>
      <c r="E30" s="78"/>
      <c r="F30" s="78"/>
      <c r="G30" s="61">
        <v>0</v>
      </c>
      <c r="H30" s="78"/>
      <c r="I30" s="78"/>
      <c r="J30" s="61">
        <f t="shared" si="6"/>
        <v>130180</v>
      </c>
      <c r="K30" s="78"/>
      <c r="L30" s="78"/>
    </row>
    <row r="31" spans="1:14" s="75" customFormat="1" ht="78.75">
      <c r="A31" s="79" t="s">
        <v>65</v>
      </c>
      <c r="B31" s="80" t="s">
        <v>111</v>
      </c>
      <c r="C31" s="60" t="s">
        <v>49</v>
      </c>
      <c r="D31" s="61">
        <v>121032</v>
      </c>
      <c r="E31" s="78"/>
      <c r="F31" s="78"/>
      <c r="G31" s="61">
        <v>0</v>
      </c>
      <c r="H31" s="78"/>
      <c r="I31" s="78"/>
      <c r="J31" s="61">
        <f t="shared" si="6"/>
        <v>121032</v>
      </c>
      <c r="K31" s="78"/>
      <c r="L31" s="78"/>
    </row>
    <row r="32" spans="1:14" s="75" customFormat="1" ht="47.25">
      <c r="A32" s="79" t="s">
        <v>66</v>
      </c>
      <c r="B32" s="80" t="s">
        <v>67</v>
      </c>
      <c r="C32" s="60" t="s">
        <v>49</v>
      </c>
      <c r="D32" s="61">
        <v>531304</v>
      </c>
      <c r="E32" s="78"/>
      <c r="F32" s="78"/>
      <c r="G32" s="61">
        <v>382174</v>
      </c>
      <c r="H32" s="78"/>
      <c r="I32" s="78"/>
      <c r="J32" s="61">
        <f t="shared" si="6"/>
        <v>913478</v>
      </c>
      <c r="K32" s="78"/>
      <c r="L32" s="78"/>
    </row>
    <row r="33" spans="1:12" s="75" customFormat="1" ht="47.25">
      <c r="A33" s="79" t="s">
        <v>68</v>
      </c>
      <c r="B33" s="80" t="s">
        <v>145</v>
      </c>
      <c r="C33" s="60" t="s">
        <v>49</v>
      </c>
      <c r="D33" s="61">
        <v>392751</v>
      </c>
      <c r="E33" s="78"/>
      <c r="F33" s="78"/>
      <c r="G33" s="61">
        <v>355918</v>
      </c>
      <c r="H33" s="78"/>
      <c r="I33" s="78"/>
      <c r="J33" s="61">
        <f t="shared" si="6"/>
        <v>748669</v>
      </c>
      <c r="K33" s="78"/>
      <c r="L33" s="78"/>
    </row>
    <row r="34" spans="1:12" s="75" customFormat="1" ht="31.5">
      <c r="A34" s="79" t="s">
        <v>69</v>
      </c>
      <c r="B34" s="80" t="s">
        <v>70</v>
      </c>
      <c r="C34" s="60" t="s">
        <v>49</v>
      </c>
      <c r="D34" s="61">
        <v>604418</v>
      </c>
      <c r="E34" s="78"/>
      <c r="F34" s="78"/>
      <c r="G34" s="61">
        <v>382174</v>
      </c>
      <c r="H34" s="78"/>
      <c r="I34" s="78"/>
      <c r="J34" s="61">
        <f t="shared" si="6"/>
        <v>986592</v>
      </c>
      <c r="K34" s="78"/>
      <c r="L34" s="78"/>
    </row>
    <row r="35" spans="1:12" s="75" customFormat="1" ht="47.25">
      <c r="A35" s="79" t="s">
        <v>71</v>
      </c>
      <c r="B35" s="80" t="s">
        <v>72</v>
      </c>
      <c r="C35" s="60" t="s">
        <v>49</v>
      </c>
      <c r="D35" s="61">
        <f>D34</f>
        <v>604418</v>
      </c>
      <c r="E35" s="78"/>
      <c r="F35" s="78"/>
      <c r="G35" s="61">
        <f>G34</f>
        <v>382174</v>
      </c>
      <c r="H35" s="78"/>
      <c r="I35" s="78"/>
      <c r="J35" s="61">
        <f t="shared" si="6"/>
        <v>986592</v>
      </c>
      <c r="K35" s="78"/>
      <c r="L35" s="78"/>
    </row>
    <row r="36" spans="1:12" s="75" customFormat="1" ht="47.25">
      <c r="A36" s="79" t="s">
        <v>73</v>
      </c>
      <c r="B36" s="80" t="s">
        <v>74</v>
      </c>
      <c r="C36" s="60" t="s">
        <v>49</v>
      </c>
      <c r="D36" s="61">
        <f>D35</f>
        <v>604418</v>
      </c>
      <c r="E36" s="78"/>
      <c r="F36" s="78"/>
      <c r="G36" s="61">
        <f>G35</f>
        <v>382174</v>
      </c>
      <c r="H36" s="78"/>
      <c r="I36" s="78"/>
      <c r="J36" s="61">
        <f t="shared" si="6"/>
        <v>986592</v>
      </c>
      <c r="K36" s="78"/>
      <c r="L36" s="78"/>
    </row>
    <row r="37" spans="1:12" s="75" customFormat="1" ht="47.25">
      <c r="A37" s="79" t="s">
        <v>75</v>
      </c>
      <c r="B37" s="80" t="s">
        <v>76</v>
      </c>
      <c r="C37" s="60" t="s">
        <v>49</v>
      </c>
      <c r="D37" s="61">
        <f>D36</f>
        <v>604418</v>
      </c>
      <c r="E37" s="78"/>
      <c r="F37" s="78"/>
      <c r="G37" s="61">
        <f>G36</f>
        <v>382174</v>
      </c>
      <c r="H37" s="78"/>
      <c r="I37" s="78"/>
      <c r="J37" s="61">
        <f t="shared" si="6"/>
        <v>986592</v>
      </c>
      <c r="K37" s="78"/>
      <c r="L37" s="78"/>
    </row>
    <row r="38" spans="1:12" s="75" customFormat="1" ht="47.25">
      <c r="A38" s="79" t="s">
        <v>77</v>
      </c>
      <c r="B38" s="80" t="s">
        <v>78</v>
      </c>
      <c r="C38" s="60" t="s">
        <v>49</v>
      </c>
      <c r="D38" s="61">
        <v>610374</v>
      </c>
      <c r="E38" s="78"/>
      <c r="F38" s="78"/>
      <c r="G38" s="61">
        <f>G37</f>
        <v>382174</v>
      </c>
      <c r="H38" s="78"/>
      <c r="I38" s="78"/>
      <c r="J38" s="61">
        <f t="shared" si="6"/>
        <v>992548</v>
      </c>
      <c r="K38" s="78"/>
      <c r="L38" s="78"/>
    </row>
    <row r="39" spans="1:12" s="75" customFormat="1" ht="47.25">
      <c r="A39" s="79" t="s">
        <v>79</v>
      </c>
      <c r="B39" s="80" t="s">
        <v>80</v>
      </c>
      <c r="C39" s="60" t="s">
        <v>49</v>
      </c>
      <c r="D39" s="61">
        <v>470774</v>
      </c>
      <c r="E39" s="78"/>
      <c r="F39" s="78"/>
      <c r="G39" s="61">
        <v>355918</v>
      </c>
      <c r="H39" s="78"/>
      <c r="I39" s="78"/>
      <c r="J39" s="61">
        <f t="shared" si="6"/>
        <v>826692</v>
      </c>
      <c r="K39" s="78"/>
      <c r="L39" s="78"/>
    </row>
    <row r="40" spans="1:12" s="75" customFormat="1" ht="63">
      <c r="A40" s="79" t="s">
        <v>81</v>
      </c>
      <c r="B40" s="80" t="s">
        <v>146</v>
      </c>
      <c r="C40" s="60" t="s">
        <v>49</v>
      </c>
      <c r="D40" s="61">
        <v>610374</v>
      </c>
      <c r="E40" s="78"/>
      <c r="F40" s="78"/>
      <c r="G40" s="61">
        <v>382174</v>
      </c>
      <c r="H40" s="78"/>
      <c r="I40" s="78"/>
      <c r="J40" s="61">
        <f t="shared" si="6"/>
        <v>992548</v>
      </c>
      <c r="K40" s="78"/>
      <c r="L40" s="78"/>
    </row>
    <row r="41" spans="1:12" s="75" customFormat="1" ht="63">
      <c r="A41" s="79" t="s">
        <v>82</v>
      </c>
      <c r="B41" s="80" t="s">
        <v>117</v>
      </c>
      <c r="C41" s="60" t="s">
        <v>49</v>
      </c>
      <c r="D41" s="61">
        <v>604418</v>
      </c>
      <c r="E41" s="78"/>
      <c r="F41" s="78"/>
      <c r="G41" s="61">
        <f t="shared" ref="G41:G48" si="7">G40</f>
        <v>382174</v>
      </c>
      <c r="H41" s="78"/>
      <c r="I41" s="78"/>
      <c r="J41" s="61">
        <f t="shared" si="6"/>
        <v>986592</v>
      </c>
      <c r="K41" s="78"/>
      <c r="L41" s="78"/>
    </row>
    <row r="42" spans="1:12" s="75" customFormat="1" ht="63">
      <c r="A42" s="79" t="s">
        <v>83</v>
      </c>
      <c r="B42" s="80" t="s">
        <v>147</v>
      </c>
      <c r="C42" s="60" t="s">
        <v>49</v>
      </c>
      <c r="D42" s="61">
        <f>D41</f>
        <v>604418</v>
      </c>
      <c r="E42" s="78"/>
      <c r="F42" s="78"/>
      <c r="G42" s="61">
        <f t="shared" si="7"/>
        <v>382174</v>
      </c>
      <c r="H42" s="78"/>
      <c r="I42" s="78"/>
      <c r="J42" s="61">
        <f t="shared" si="6"/>
        <v>986592</v>
      </c>
      <c r="K42" s="78"/>
      <c r="L42" s="78"/>
    </row>
    <row r="43" spans="1:12" s="75" customFormat="1" ht="78.75">
      <c r="A43" s="79" t="s">
        <v>84</v>
      </c>
      <c r="B43" s="80" t="s">
        <v>148</v>
      </c>
      <c r="C43" s="60" t="s">
        <v>49</v>
      </c>
      <c r="D43" s="61">
        <f>D42</f>
        <v>604418</v>
      </c>
      <c r="E43" s="78"/>
      <c r="F43" s="78"/>
      <c r="G43" s="61">
        <f t="shared" si="7"/>
        <v>382174</v>
      </c>
      <c r="H43" s="78"/>
      <c r="I43" s="78"/>
      <c r="J43" s="61">
        <f t="shared" si="6"/>
        <v>986592</v>
      </c>
      <c r="K43" s="78"/>
      <c r="L43" s="78"/>
    </row>
    <row r="44" spans="1:12" s="75" customFormat="1" ht="47.25">
      <c r="A44" s="79" t="s">
        <v>85</v>
      </c>
      <c r="B44" s="80" t="s">
        <v>149</v>
      </c>
      <c r="C44" s="60" t="s">
        <v>49</v>
      </c>
      <c r="D44" s="61">
        <f>D43</f>
        <v>604418</v>
      </c>
      <c r="E44" s="78"/>
      <c r="F44" s="78"/>
      <c r="G44" s="61">
        <f t="shared" si="7"/>
        <v>382174</v>
      </c>
      <c r="H44" s="78"/>
      <c r="I44" s="78"/>
      <c r="J44" s="61">
        <f t="shared" si="6"/>
        <v>986592</v>
      </c>
      <c r="K44" s="78"/>
      <c r="L44" s="78"/>
    </row>
    <row r="45" spans="1:12" s="75" customFormat="1" ht="63">
      <c r="A45" s="79" t="s">
        <v>86</v>
      </c>
      <c r="B45" s="80" t="s">
        <v>150</v>
      </c>
      <c r="C45" s="60" t="s">
        <v>49</v>
      </c>
      <c r="D45" s="61">
        <v>495269</v>
      </c>
      <c r="E45" s="78"/>
      <c r="F45" s="78"/>
      <c r="G45" s="61">
        <f t="shared" si="7"/>
        <v>382174</v>
      </c>
      <c r="H45" s="78"/>
      <c r="I45" s="78"/>
      <c r="J45" s="61">
        <f t="shared" si="6"/>
        <v>877443</v>
      </c>
      <c r="K45" s="78"/>
      <c r="L45" s="78"/>
    </row>
    <row r="46" spans="1:12" s="75" customFormat="1" ht="126">
      <c r="A46" s="79" t="s">
        <v>87</v>
      </c>
      <c r="B46" s="80" t="s">
        <v>151</v>
      </c>
      <c r="C46" s="60" t="s">
        <v>49</v>
      </c>
      <c r="D46" s="61">
        <v>604418</v>
      </c>
      <c r="E46" s="78"/>
      <c r="F46" s="78"/>
      <c r="G46" s="61">
        <f t="shared" si="7"/>
        <v>382174</v>
      </c>
      <c r="H46" s="78"/>
      <c r="I46" s="78"/>
      <c r="J46" s="61">
        <f t="shared" si="6"/>
        <v>986592</v>
      </c>
      <c r="K46" s="78"/>
      <c r="L46" s="78"/>
    </row>
    <row r="47" spans="1:12" s="75" customFormat="1" ht="47.25">
      <c r="A47" s="79" t="s">
        <v>88</v>
      </c>
      <c r="B47" s="80" t="s">
        <v>89</v>
      </c>
      <c r="C47" s="60" t="s">
        <v>49</v>
      </c>
      <c r="D47" s="61">
        <v>510728</v>
      </c>
      <c r="E47" s="78"/>
      <c r="F47" s="78"/>
      <c r="G47" s="61">
        <f t="shared" si="7"/>
        <v>382174</v>
      </c>
      <c r="H47" s="78"/>
      <c r="I47" s="78"/>
      <c r="J47" s="61">
        <f t="shared" si="6"/>
        <v>892902</v>
      </c>
      <c r="K47" s="78"/>
      <c r="L47" s="78"/>
    </row>
    <row r="48" spans="1:12" s="75" customFormat="1" ht="31.5">
      <c r="A48" s="79" t="s">
        <v>90</v>
      </c>
      <c r="B48" s="80" t="s">
        <v>91</v>
      </c>
      <c r="C48" s="60" t="s">
        <v>49</v>
      </c>
      <c r="D48" s="61">
        <v>640345</v>
      </c>
      <c r="E48" s="78"/>
      <c r="F48" s="78"/>
      <c r="G48" s="61">
        <f t="shared" si="7"/>
        <v>382174</v>
      </c>
      <c r="H48" s="78"/>
      <c r="I48" s="78"/>
      <c r="J48" s="61">
        <f t="shared" si="6"/>
        <v>1022519</v>
      </c>
      <c r="K48" s="78"/>
      <c r="L48" s="78"/>
    </row>
    <row r="49" spans="1:12" s="75" customFormat="1" ht="63">
      <c r="A49" s="79" t="s">
        <v>92</v>
      </c>
      <c r="B49" s="80" t="s">
        <v>152</v>
      </c>
      <c r="C49" s="60" t="s">
        <v>49</v>
      </c>
      <c r="D49" s="61">
        <v>466042</v>
      </c>
      <c r="E49" s="78"/>
      <c r="F49" s="78"/>
      <c r="G49" s="61">
        <v>355918</v>
      </c>
      <c r="H49" s="78"/>
      <c r="I49" s="78"/>
      <c r="J49" s="61">
        <f t="shared" si="6"/>
        <v>821960</v>
      </c>
      <c r="K49" s="78"/>
      <c r="L49" s="78"/>
    </row>
    <row r="50" spans="1:12" s="75" customFormat="1" ht="173.25">
      <c r="A50" s="79" t="s">
        <v>93</v>
      </c>
      <c r="B50" s="80" t="s">
        <v>153</v>
      </c>
      <c r="C50" s="60" t="s">
        <v>49</v>
      </c>
      <c r="D50" s="61">
        <v>601440</v>
      </c>
      <c r="E50" s="78"/>
      <c r="F50" s="78"/>
      <c r="G50" s="61">
        <v>382174</v>
      </c>
      <c r="H50" s="78"/>
      <c r="I50" s="78"/>
      <c r="J50" s="61">
        <f t="shared" si="6"/>
        <v>983614</v>
      </c>
      <c r="K50" s="78"/>
      <c r="L50" s="78"/>
    </row>
    <row r="51" spans="1:12" s="75" customFormat="1" ht="63">
      <c r="A51" s="79" t="s">
        <v>94</v>
      </c>
      <c r="B51" s="80" t="s">
        <v>128</v>
      </c>
      <c r="C51" s="60" t="s">
        <v>49</v>
      </c>
      <c r="D51" s="61">
        <v>489286</v>
      </c>
      <c r="E51" s="78"/>
      <c r="F51" s="78"/>
      <c r="G51" s="61">
        <v>355918</v>
      </c>
      <c r="H51" s="78"/>
      <c r="I51" s="78"/>
      <c r="J51" s="61">
        <f t="shared" si="6"/>
        <v>845204</v>
      </c>
      <c r="K51" s="78"/>
      <c r="L51" s="78"/>
    </row>
    <row r="52" spans="1:12" s="75" customFormat="1" ht="63">
      <c r="A52" s="79" t="s">
        <v>95</v>
      </c>
      <c r="B52" s="80" t="s">
        <v>154</v>
      </c>
      <c r="C52" s="60" t="s">
        <v>49</v>
      </c>
      <c r="D52" s="61">
        <v>521016</v>
      </c>
      <c r="E52" s="78"/>
      <c r="F52" s="78"/>
      <c r="G52" s="61">
        <v>382174</v>
      </c>
      <c r="H52" s="78"/>
      <c r="I52" s="78"/>
      <c r="J52" s="61">
        <f t="shared" si="6"/>
        <v>903190</v>
      </c>
      <c r="K52" s="78"/>
      <c r="L52" s="78"/>
    </row>
    <row r="53" spans="1:12" s="75" customFormat="1" ht="63">
      <c r="A53" s="79" t="s">
        <v>96</v>
      </c>
      <c r="B53" s="80" t="s">
        <v>97</v>
      </c>
      <c r="C53" s="60" t="s">
        <v>49</v>
      </c>
      <c r="D53" s="61">
        <v>495973</v>
      </c>
      <c r="E53" s="78"/>
      <c r="F53" s="78"/>
      <c r="G53" s="61">
        <f>G52</f>
        <v>382174</v>
      </c>
      <c r="H53" s="78"/>
      <c r="I53" s="78"/>
      <c r="J53" s="61">
        <f t="shared" si="6"/>
        <v>878147</v>
      </c>
      <c r="K53" s="78"/>
      <c r="L53" s="78"/>
    </row>
    <row r="54" spans="1:12" s="75" customFormat="1" ht="27" customHeight="1">
      <c r="A54" s="79" t="s">
        <v>98</v>
      </c>
      <c r="B54" s="77" t="s">
        <v>99</v>
      </c>
      <c r="C54" s="60" t="s">
        <v>49</v>
      </c>
      <c r="D54" s="61">
        <v>397655</v>
      </c>
      <c r="E54" s="78"/>
      <c r="F54" s="78"/>
      <c r="G54" s="61">
        <v>0</v>
      </c>
      <c r="H54" s="78"/>
      <c r="I54" s="78"/>
      <c r="J54" s="61">
        <f t="shared" si="6"/>
        <v>397655</v>
      </c>
      <c r="K54" s="78"/>
      <c r="L54" s="78"/>
    </row>
    <row r="55" spans="1:12" s="75" customFormat="1" ht="31.5">
      <c r="A55" s="79" t="s">
        <v>100</v>
      </c>
      <c r="B55" s="80" t="s">
        <v>101</v>
      </c>
      <c r="C55" s="60" t="s">
        <v>49</v>
      </c>
      <c r="D55" s="61">
        <v>459902</v>
      </c>
      <c r="E55" s="78"/>
      <c r="F55" s="78"/>
      <c r="G55" s="61">
        <v>346138</v>
      </c>
      <c r="H55" s="78"/>
      <c r="I55" s="78"/>
      <c r="J55" s="61">
        <f t="shared" si="6"/>
        <v>806040</v>
      </c>
      <c r="K55" s="78"/>
      <c r="L55" s="78"/>
    </row>
    <row r="57" spans="1:12" s="85" customFormat="1" ht="16.5">
      <c r="B57" s="86" t="s">
        <v>132</v>
      </c>
      <c r="D57" s="87"/>
    </row>
    <row r="58" spans="1:12" s="85" customFormat="1" ht="16.5">
      <c r="B58" s="89" t="s">
        <v>133</v>
      </c>
      <c r="D58" s="87"/>
    </row>
    <row r="59" spans="1:12" s="85" customFormat="1" ht="16.5">
      <c r="B59" s="88" t="s">
        <v>134</v>
      </c>
      <c r="D59" s="87"/>
    </row>
    <row r="60" spans="1:12" s="85" customFormat="1" ht="16.5">
      <c r="B60" s="88" t="s">
        <v>135</v>
      </c>
      <c r="D60" s="87"/>
    </row>
    <row r="61" spans="1:12" s="85" customFormat="1" ht="16.5">
      <c r="B61" s="89" t="s">
        <v>136</v>
      </c>
      <c r="D61" s="87"/>
    </row>
    <row r="62" spans="1:12" s="85" customFormat="1" ht="16.5">
      <c r="B62" s="88" t="s">
        <v>134</v>
      </c>
      <c r="D62" s="87"/>
    </row>
    <row r="63" spans="1:12" s="85" customFormat="1" ht="16.5">
      <c r="B63" s="88" t="s">
        <v>137</v>
      </c>
      <c r="D63" s="87"/>
    </row>
    <row r="64" spans="1:12" s="85" customFormat="1" ht="16.5">
      <c r="B64" s="89" t="s">
        <v>138</v>
      </c>
      <c r="D64" s="87"/>
    </row>
    <row r="65" spans="2:4" s="85" customFormat="1" ht="16.5">
      <c r="B65" s="88" t="s">
        <v>134</v>
      </c>
      <c r="D65" s="87"/>
    </row>
    <row r="66" spans="2:4" s="85" customFormat="1" ht="16.5">
      <c r="B66" s="88" t="s">
        <v>139</v>
      </c>
      <c r="D66" s="87"/>
    </row>
  </sheetData>
  <mergeCells count="10">
    <mergeCell ref="A2:L2"/>
    <mergeCell ref="A4:C4"/>
    <mergeCell ref="A5:C5"/>
    <mergeCell ref="A6:C6"/>
    <mergeCell ref="A9:A10"/>
    <mergeCell ref="B9:B10"/>
    <mergeCell ref="C9:C10"/>
    <mergeCell ref="D9:F9"/>
    <mergeCell ref="G9:I9"/>
    <mergeCell ref="J9:L9"/>
  </mergeCells>
  <pageMargins left="0.31496062992125984" right="0.31496062992125984"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workbookViewId="0"/>
  </sheetViews>
  <sheetFormatPr defaultRowHeight="12.75"/>
  <cols>
    <col min="1" max="1" width="7.28515625" style="44" customWidth="1"/>
    <col min="2" max="2" width="57.28515625" style="44" customWidth="1"/>
    <col min="3" max="3" width="13.7109375" style="44" bestFit="1" customWidth="1"/>
    <col min="4" max="4" width="10.140625" style="48" bestFit="1" customWidth="1"/>
    <col min="5" max="5" width="10.140625" style="44" bestFit="1" customWidth="1"/>
    <col min="6" max="6" width="11.28515625" style="44" customWidth="1"/>
    <col min="7" max="7" width="11" style="44" bestFit="1" customWidth="1"/>
    <col min="8" max="8" width="10.140625" style="44" bestFit="1" customWidth="1"/>
    <col min="9" max="9" width="11.28515625" style="44" customWidth="1"/>
    <col min="10" max="10" width="11" style="44" bestFit="1" customWidth="1"/>
    <col min="11" max="11" width="10.140625" style="44" bestFit="1" customWidth="1"/>
    <col min="12" max="12" width="12.42578125" style="44" customWidth="1"/>
    <col min="13" max="256" width="9.140625" style="44"/>
    <col min="257" max="257" width="7.28515625" style="44" customWidth="1"/>
    <col min="258" max="258" width="68.42578125" style="44" customWidth="1"/>
    <col min="259" max="259" width="13.7109375" style="44" bestFit="1" customWidth="1"/>
    <col min="260" max="261" width="10.140625" style="44" bestFit="1" customWidth="1"/>
    <col min="262" max="262" width="11.28515625" style="44" customWidth="1"/>
    <col min="263" max="263" width="11" style="44" bestFit="1" customWidth="1"/>
    <col min="264" max="264" width="10.140625" style="44" bestFit="1" customWidth="1"/>
    <col min="265" max="265" width="11.28515625" style="44" customWidth="1"/>
    <col min="266" max="266" width="11" style="44" bestFit="1" customWidth="1"/>
    <col min="267" max="267" width="10.140625" style="44" bestFit="1" customWidth="1"/>
    <col min="268" max="268" width="12.42578125" style="44" customWidth="1"/>
    <col min="269" max="512" width="9.140625" style="44"/>
    <col min="513" max="513" width="7.28515625" style="44" customWidth="1"/>
    <col min="514" max="514" width="68.42578125" style="44" customWidth="1"/>
    <col min="515" max="515" width="13.7109375" style="44" bestFit="1" customWidth="1"/>
    <col min="516" max="517" width="10.140625" style="44" bestFit="1" customWidth="1"/>
    <col min="518" max="518" width="11.28515625" style="44" customWidth="1"/>
    <col min="519" max="519" width="11" style="44" bestFit="1" customWidth="1"/>
    <col min="520" max="520" width="10.140625" style="44" bestFit="1" customWidth="1"/>
    <col min="521" max="521" width="11.28515625" style="44" customWidth="1"/>
    <col min="522" max="522" width="11" style="44" bestFit="1" customWidth="1"/>
    <col min="523" max="523" width="10.140625" style="44" bestFit="1" customWidth="1"/>
    <col min="524" max="524" width="12.42578125" style="44" customWidth="1"/>
    <col min="525" max="768" width="9.140625" style="44"/>
    <col min="769" max="769" width="7.28515625" style="44" customWidth="1"/>
    <col min="770" max="770" width="68.42578125" style="44" customWidth="1"/>
    <col min="771" max="771" width="13.7109375" style="44" bestFit="1" customWidth="1"/>
    <col min="772" max="773" width="10.140625" style="44" bestFit="1" customWidth="1"/>
    <col min="774" max="774" width="11.28515625" style="44" customWidth="1"/>
    <col min="775" max="775" width="11" style="44" bestFit="1" customWidth="1"/>
    <col min="776" max="776" width="10.140625" style="44" bestFit="1" customWidth="1"/>
    <col min="777" max="777" width="11.28515625" style="44" customWidth="1"/>
    <col min="778" max="778" width="11" style="44" bestFit="1" customWidth="1"/>
    <col min="779" max="779" width="10.140625" style="44" bestFit="1" customWidth="1"/>
    <col min="780" max="780" width="12.42578125" style="44" customWidth="1"/>
    <col min="781" max="1024" width="9.140625" style="44"/>
    <col min="1025" max="1025" width="7.28515625" style="44" customWidth="1"/>
    <col min="1026" max="1026" width="68.42578125" style="44" customWidth="1"/>
    <col min="1027" max="1027" width="13.7109375" style="44" bestFit="1" customWidth="1"/>
    <col min="1028" max="1029" width="10.140625" style="44" bestFit="1" customWidth="1"/>
    <col min="1030" max="1030" width="11.28515625" style="44" customWidth="1"/>
    <col min="1031" max="1031" width="11" style="44" bestFit="1" customWidth="1"/>
    <col min="1032" max="1032" width="10.140625" style="44" bestFit="1" customWidth="1"/>
    <col min="1033" max="1033" width="11.28515625" style="44" customWidth="1"/>
    <col min="1034" max="1034" width="11" style="44" bestFit="1" customWidth="1"/>
    <col min="1035" max="1035" width="10.140625" style="44" bestFit="1" customWidth="1"/>
    <col min="1036" max="1036" width="12.42578125" style="44" customWidth="1"/>
    <col min="1037" max="1280" width="9.140625" style="44"/>
    <col min="1281" max="1281" width="7.28515625" style="44" customWidth="1"/>
    <col min="1282" max="1282" width="68.42578125" style="44" customWidth="1"/>
    <col min="1283" max="1283" width="13.7109375" style="44" bestFit="1" customWidth="1"/>
    <col min="1284" max="1285" width="10.140625" style="44" bestFit="1" customWidth="1"/>
    <col min="1286" max="1286" width="11.28515625" style="44" customWidth="1"/>
    <col min="1287" max="1287" width="11" style="44" bestFit="1" customWidth="1"/>
    <col min="1288" max="1288" width="10.140625" style="44" bestFit="1" customWidth="1"/>
    <col min="1289" max="1289" width="11.28515625" style="44" customWidth="1"/>
    <col min="1290" max="1290" width="11" style="44" bestFit="1" customWidth="1"/>
    <col min="1291" max="1291" width="10.140625" style="44" bestFit="1" customWidth="1"/>
    <col min="1292" max="1292" width="12.42578125" style="44" customWidth="1"/>
    <col min="1293" max="1536" width="9.140625" style="44"/>
    <col min="1537" max="1537" width="7.28515625" style="44" customWidth="1"/>
    <col min="1538" max="1538" width="68.42578125" style="44" customWidth="1"/>
    <col min="1539" max="1539" width="13.7109375" style="44" bestFit="1" customWidth="1"/>
    <col min="1540" max="1541" width="10.140625" style="44" bestFit="1" customWidth="1"/>
    <col min="1542" max="1542" width="11.28515625" style="44" customWidth="1"/>
    <col min="1543" max="1543" width="11" style="44" bestFit="1" customWidth="1"/>
    <col min="1544" max="1544" width="10.140625" style="44" bestFit="1" customWidth="1"/>
    <col min="1545" max="1545" width="11.28515625" style="44" customWidth="1"/>
    <col min="1546" max="1546" width="11" style="44" bestFit="1" customWidth="1"/>
    <col min="1547" max="1547" width="10.140625" style="44" bestFit="1" customWidth="1"/>
    <col min="1548" max="1548" width="12.42578125" style="44" customWidth="1"/>
    <col min="1549" max="1792" width="9.140625" style="44"/>
    <col min="1793" max="1793" width="7.28515625" style="44" customWidth="1"/>
    <col min="1794" max="1794" width="68.42578125" style="44" customWidth="1"/>
    <col min="1795" max="1795" width="13.7109375" style="44" bestFit="1" customWidth="1"/>
    <col min="1796" max="1797" width="10.140625" style="44" bestFit="1" customWidth="1"/>
    <col min="1798" max="1798" width="11.28515625" style="44" customWidth="1"/>
    <col min="1799" max="1799" width="11" style="44" bestFit="1" customWidth="1"/>
    <col min="1800" max="1800" width="10.140625" style="44" bestFit="1" customWidth="1"/>
    <col min="1801" max="1801" width="11.28515625" style="44" customWidth="1"/>
    <col min="1802" max="1802" width="11" style="44" bestFit="1" customWidth="1"/>
    <col min="1803" max="1803" width="10.140625" style="44" bestFit="1" customWidth="1"/>
    <col min="1804" max="1804" width="12.42578125" style="44" customWidth="1"/>
    <col min="1805" max="2048" width="9.140625" style="44"/>
    <col min="2049" max="2049" width="7.28515625" style="44" customWidth="1"/>
    <col min="2050" max="2050" width="68.42578125" style="44" customWidth="1"/>
    <col min="2051" max="2051" width="13.7109375" style="44" bestFit="1" customWidth="1"/>
    <col min="2052" max="2053" width="10.140625" style="44" bestFit="1" customWidth="1"/>
    <col min="2054" max="2054" width="11.28515625" style="44" customWidth="1"/>
    <col min="2055" max="2055" width="11" style="44" bestFit="1" customWidth="1"/>
    <col min="2056" max="2056" width="10.140625" style="44" bestFit="1" customWidth="1"/>
    <col min="2057" max="2057" width="11.28515625" style="44" customWidth="1"/>
    <col min="2058" max="2058" width="11" style="44" bestFit="1" customWidth="1"/>
    <col min="2059" max="2059" width="10.140625" style="44" bestFit="1" customWidth="1"/>
    <col min="2060" max="2060" width="12.42578125" style="44" customWidth="1"/>
    <col min="2061" max="2304" width="9.140625" style="44"/>
    <col min="2305" max="2305" width="7.28515625" style="44" customWidth="1"/>
    <col min="2306" max="2306" width="68.42578125" style="44" customWidth="1"/>
    <col min="2307" max="2307" width="13.7109375" style="44" bestFit="1" customWidth="1"/>
    <col min="2308" max="2309" width="10.140625" style="44" bestFit="1" customWidth="1"/>
    <col min="2310" max="2310" width="11.28515625" style="44" customWidth="1"/>
    <col min="2311" max="2311" width="11" style="44" bestFit="1" customWidth="1"/>
    <col min="2312" max="2312" width="10.140625" style="44" bestFit="1" customWidth="1"/>
    <col min="2313" max="2313" width="11.28515625" style="44" customWidth="1"/>
    <col min="2314" max="2314" width="11" style="44" bestFit="1" customWidth="1"/>
    <col min="2315" max="2315" width="10.140625" style="44" bestFit="1" customWidth="1"/>
    <col min="2316" max="2316" width="12.42578125" style="44" customWidth="1"/>
    <col min="2317" max="2560" width="9.140625" style="44"/>
    <col min="2561" max="2561" width="7.28515625" style="44" customWidth="1"/>
    <col min="2562" max="2562" width="68.42578125" style="44" customWidth="1"/>
    <col min="2563" max="2563" width="13.7109375" style="44" bestFit="1" customWidth="1"/>
    <col min="2564" max="2565" width="10.140625" style="44" bestFit="1" customWidth="1"/>
    <col min="2566" max="2566" width="11.28515625" style="44" customWidth="1"/>
    <col min="2567" max="2567" width="11" style="44" bestFit="1" customWidth="1"/>
    <col min="2568" max="2568" width="10.140625" style="44" bestFit="1" customWidth="1"/>
    <col min="2569" max="2569" width="11.28515625" style="44" customWidth="1"/>
    <col min="2570" max="2570" width="11" style="44" bestFit="1" customWidth="1"/>
    <col min="2571" max="2571" width="10.140625" style="44" bestFit="1" customWidth="1"/>
    <col min="2572" max="2572" width="12.42578125" style="44" customWidth="1"/>
    <col min="2573" max="2816" width="9.140625" style="44"/>
    <col min="2817" max="2817" width="7.28515625" style="44" customWidth="1"/>
    <col min="2818" max="2818" width="68.42578125" style="44" customWidth="1"/>
    <col min="2819" max="2819" width="13.7109375" style="44" bestFit="1" customWidth="1"/>
    <col min="2820" max="2821" width="10.140625" style="44" bestFit="1" customWidth="1"/>
    <col min="2822" max="2822" width="11.28515625" style="44" customWidth="1"/>
    <col min="2823" max="2823" width="11" style="44" bestFit="1" customWidth="1"/>
    <col min="2824" max="2824" width="10.140625" style="44" bestFit="1" customWidth="1"/>
    <col min="2825" max="2825" width="11.28515625" style="44" customWidth="1"/>
    <col min="2826" max="2826" width="11" style="44" bestFit="1" customWidth="1"/>
    <col min="2827" max="2827" width="10.140625" style="44" bestFit="1" customWidth="1"/>
    <col min="2828" max="2828" width="12.42578125" style="44" customWidth="1"/>
    <col min="2829" max="3072" width="9.140625" style="44"/>
    <col min="3073" max="3073" width="7.28515625" style="44" customWidth="1"/>
    <col min="3074" max="3074" width="68.42578125" style="44" customWidth="1"/>
    <col min="3075" max="3075" width="13.7109375" style="44" bestFit="1" customWidth="1"/>
    <col min="3076" max="3077" width="10.140625" style="44" bestFit="1" customWidth="1"/>
    <col min="3078" max="3078" width="11.28515625" style="44" customWidth="1"/>
    <col min="3079" max="3079" width="11" style="44" bestFit="1" customWidth="1"/>
    <col min="3080" max="3080" width="10.140625" style="44" bestFit="1" customWidth="1"/>
    <col min="3081" max="3081" width="11.28515625" style="44" customWidth="1"/>
    <col min="3082" max="3082" width="11" style="44" bestFit="1" customWidth="1"/>
    <col min="3083" max="3083" width="10.140625" style="44" bestFit="1" customWidth="1"/>
    <col min="3084" max="3084" width="12.42578125" style="44" customWidth="1"/>
    <col min="3085" max="3328" width="9.140625" style="44"/>
    <col min="3329" max="3329" width="7.28515625" style="44" customWidth="1"/>
    <col min="3330" max="3330" width="68.42578125" style="44" customWidth="1"/>
    <col min="3331" max="3331" width="13.7109375" style="44" bestFit="1" customWidth="1"/>
    <col min="3332" max="3333" width="10.140625" style="44" bestFit="1" customWidth="1"/>
    <col min="3334" max="3334" width="11.28515625" style="44" customWidth="1"/>
    <col min="3335" max="3335" width="11" style="44" bestFit="1" customWidth="1"/>
    <col min="3336" max="3336" width="10.140625" style="44" bestFit="1" customWidth="1"/>
    <col min="3337" max="3337" width="11.28515625" style="44" customWidth="1"/>
    <col min="3338" max="3338" width="11" style="44" bestFit="1" customWidth="1"/>
    <col min="3339" max="3339" width="10.140625" style="44" bestFit="1" customWidth="1"/>
    <col min="3340" max="3340" width="12.42578125" style="44" customWidth="1"/>
    <col min="3341" max="3584" width="9.140625" style="44"/>
    <col min="3585" max="3585" width="7.28515625" style="44" customWidth="1"/>
    <col min="3586" max="3586" width="68.42578125" style="44" customWidth="1"/>
    <col min="3587" max="3587" width="13.7109375" style="44" bestFit="1" customWidth="1"/>
    <col min="3588" max="3589" width="10.140625" style="44" bestFit="1" customWidth="1"/>
    <col min="3590" max="3590" width="11.28515625" style="44" customWidth="1"/>
    <col min="3591" max="3591" width="11" style="44" bestFit="1" customWidth="1"/>
    <col min="3592" max="3592" width="10.140625" style="44" bestFit="1" customWidth="1"/>
    <col min="3593" max="3593" width="11.28515625" style="44" customWidth="1"/>
    <col min="3594" max="3594" width="11" style="44" bestFit="1" customWidth="1"/>
    <col min="3595" max="3595" width="10.140625" style="44" bestFit="1" customWidth="1"/>
    <col min="3596" max="3596" width="12.42578125" style="44" customWidth="1"/>
    <col min="3597" max="3840" width="9.140625" style="44"/>
    <col min="3841" max="3841" width="7.28515625" style="44" customWidth="1"/>
    <col min="3842" max="3842" width="68.42578125" style="44" customWidth="1"/>
    <col min="3843" max="3843" width="13.7109375" style="44" bestFit="1" customWidth="1"/>
    <col min="3844" max="3845" width="10.140625" style="44" bestFit="1" customWidth="1"/>
    <col min="3846" max="3846" width="11.28515625" style="44" customWidth="1"/>
    <col min="3847" max="3847" width="11" style="44" bestFit="1" customWidth="1"/>
    <col min="3848" max="3848" width="10.140625" style="44" bestFit="1" customWidth="1"/>
    <col min="3849" max="3849" width="11.28515625" style="44" customWidth="1"/>
    <col min="3850" max="3850" width="11" style="44" bestFit="1" customWidth="1"/>
    <col min="3851" max="3851" width="10.140625" style="44" bestFit="1" customWidth="1"/>
    <col min="3852" max="3852" width="12.42578125" style="44" customWidth="1"/>
    <col min="3853" max="4096" width="9.140625" style="44"/>
    <col min="4097" max="4097" width="7.28515625" style="44" customWidth="1"/>
    <col min="4098" max="4098" width="68.42578125" style="44" customWidth="1"/>
    <col min="4099" max="4099" width="13.7109375" style="44" bestFit="1" customWidth="1"/>
    <col min="4100" max="4101" width="10.140625" style="44" bestFit="1" customWidth="1"/>
    <col min="4102" max="4102" width="11.28515625" style="44" customWidth="1"/>
    <col min="4103" max="4103" width="11" style="44" bestFit="1" customWidth="1"/>
    <col min="4104" max="4104" width="10.140625" style="44" bestFit="1" customWidth="1"/>
    <col min="4105" max="4105" width="11.28515625" style="44" customWidth="1"/>
    <col min="4106" max="4106" width="11" style="44" bestFit="1" customWidth="1"/>
    <col min="4107" max="4107" width="10.140625" style="44" bestFit="1" customWidth="1"/>
    <col min="4108" max="4108" width="12.42578125" style="44" customWidth="1"/>
    <col min="4109" max="4352" width="9.140625" style="44"/>
    <col min="4353" max="4353" width="7.28515625" style="44" customWidth="1"/>
    <col min="4354" max="4354" width="68.42578125" style="44" customWidth="1"/>
    <col min="4355" max="4355" width="13.7109375" style="44" bestFit="1" customWidth="1"/>
    <col min="4356" max="4357" width="10.140625" style="44" bestFit="1" customWidth="1"/>
    <col min="4358" max="4358" width="11.28515625" style="44" customWidth="1"/>
    <col min="4359" max="4359" width="11" style="44" bestFit="1" customWidth="1"/>
    <col min="4360" max="4360" width="10.140625" style="44" bestFit="1" customWidth="1"/>
    <col min="4361" max="4361" width="11.28515625" style="44" customWidth="1"/>
    <col min="4362" max="4362" width="11" style="44" bestFit="1" customWidth="1"/>
    <col min="4363" max="4363" width="10.140625" style="44" bestFit="1" customWidth="1"/>
    <col min="4364" max="4364" width="12.42578125" style="44" customWidth="1"/>
    <col min="4365" max="4608" width="9.140625" style="44"/>
    <col min="4609" max="4609" width="7.28515625" style="44" customWidth="1"/>
    <col min="4610" max="4610" width="68.42578125" style="44" customWidth="1"/>
    <col min="4611" max="4611" width="13.7109375" style="44" bestFit="1" customWidth="1"/>
    <col min="4612" max="4613" width="10.140625" style="44" bestFit="1" customWidth="1"/>
    <col min="4614" max="4614" width="11.28515625" style="44" customWidth="1"/>
    <col min="4615" max="4615" width="11" style="44" bestFit="1" customWidth="1"/>
    <col min="4616" max="4616" width="10.140625" style="44" bestFit="1" customWidth="1"/>
    <col min="4617" max="4617" width="11.28515625" style="44" customWidth="1"/>
    <col min="4618" max="4618" width="11" style="44" bestFit="1" customWidth="1"/>
    <col min="4619" max="4619" width="10.140625" style="44" bestFit="1" customWidth="1"/>
    <col min="4620" max="4620" width="12.42578125" style="44" customWidth="1"/>
    <col min="4621" max="4864" width="9.140625" style="44"/>
    <col min="4865" max="4865" width="7.28515625" style="44" customWidth="1"/>
    <col min="4866" max="4866" width="68.42578125" style="44" customWidth="1"/>
    <col min="4867" max="4867" width="13.7109375" style="44" bestFit="1" customWidth="1"/>
    <col min="4868" max="4869" width="10.140625" style="44" bestFit="1" customWidth="1"/>
    <col min="4870" max="4870" width="11.28515625" style="44" customWidth="1"/>
    <col min="4871" max="4871" width="11" style="44" bestFit="1" customWidth="1"/>
    <col min="4872" max="4872" width="10.140625" style="44" bestFit="1" customWidth="1"/>
    <col min="4873" max="4873" width="11.28515625" style="44" customWidth="1"/>
    <col min="4874" max="4874" width="11" style="44" bestFit="1" customWidth="1"/>
    <col min="4875" max="4875" width="10.140625" style="44" bestFit="1" customWidth="1"/>
    <col min="4876" max="4876" width="12.42578125" style="44" customWidth="1"/>
    <col min="4877" max="5120" width="9.140625" style="44"/>
    <col min="5121" max="5121" width="7.28515625" style="44" customWidth="1"/>
    <col min="5122" max="5122" width="68.42578125" style="44" customWidth="1"/>
    <col min="5123" max="5123" width="13.7109375" style="44" bestFit="1" customWidth="1"/>
    <col min="5124" max="5125" width="10.140625" style="44" bestFit="1" customWidth="1"/>
    <col min="5126" max="5126" width="11.28515625" style="44" customWidth="1"/>
    <col min="5127" max="5127" width="11" style="44" bestFit="1" customWidth="1"/>
    <col min="5128" max="5128" width="10.140625" style="44" bestFit="1" customWidth="1"/>
    <col min="5129" max="5129" width="11.28515625" style="44" customWidth="1"/>
    <col min="5130" max="5130" width="11" style="44" bestFit="1" customWidth="1"/>
    <col min="5131" max="5131" width="10.140625" style="44" bestFit="1" customWidth="1"/>
    <col min="5132" max="5132" width="12.42578125" style="44" customWidth="1"/>
    <col min="5133" max="5376" width="9.140625" style="44"/>
    <col min="5377" max="5377" width="7.28515625" style="44" customWidth="1"/>
    <col min="5378" max="5378" width="68.42578125" style="44" customWidth="1"/>
    <col min="5379" max="5379" width="13.7109375" style="44" bestFit="1" customWidth="1"/>
    <col min="5380" max="5381" width="10.140625" style="44" bestFit="1" customWidth="1"/>
    <col min="5382" max="5382" width="11.28515625" style="44" customWidth="1"/>
    <col min="5383" max="5383" width="11" style="44" bestFit="1" customWidth="1"/>
    <col min="5384" max="5384" width="10.140625" style="44" bestFit="1" customWidth="1"/>
    <col min="5385" max="5385" width="11.28515625" style="44" customWidth="1"/>
    <col min="5386" max="5386" width="11" style="44" bestFit="1" customWidth="1"/>
    <col min="5387" max="5387" width="10.140625" style="44" bestFit="1" customWidth="1"/>
    <col min="5388" max="5388" width="12.42578125" style="44" customWidth="1"/>
    <col min="5389" max="5632" width="9.140625" style="44"/>
    <col min="5633" max="5633" width="7.28515625" style="44" customWidth="1"/>
    <col min="5634" max="5634" width="68.42578125" style="44" customWidth="1"/>
    <col min="5635" max="5635" width="13.7109375" style="44" bestFit="1" customWidth="1"/>
    <col min="5636" max="5637" width="10.140625" style="44" bestFit="1" customWidth="1"/>
    <col min="5638" max="5638" width="11.28515625" style="44" customWidth="1"/>
    <col min="5639" max="5639" width="11" style="44" bestFit="1" customWidth="1"/>
    <col min="5640" max="5640" width="10.140625" style="44" bestFit="1" customWidth="1"/>
    <col min="5641" max="5641" width="11.28515625" style="44" customWidth="1"/>
    <col min="5642" max="5642" width="11" style="44" bestFit="1" customWidth="1"/>
    <col min="5643" max="5643" width="10.140625" style="44" bestFit="1" customWidth="1"/>
    <col min="5644" max="5644" width="12.42578125" style="44" customWidth="1"/>
    <col min="5645" max="5888" width="9.140625" style="44"/>
    <col min="5889" max="5889" width="7.28515625" style="44" customWidth="1"/>
    <col min="5890" max="5890" width="68.42578125" style="44" customWidth="1"/>
    <col min="5891" max="5891" width="13.7109375" style="44" bestFit="1" customWidth="1"/>
    <col min="5892" max="5893" width="10.140625" style="44" bestFit="1" customWidth="1"/>
    <col min="5894" max="5894" width="11.28515625" style="44" customWidth="1"/>
    <col min="5895" max="5895" width="11" style="44" bestFit="1" customWidth="1"/>
    <col min="5896" max="5896" width="10.140625" style="44" bestFit="1" customWidth="1"/>
    <col min="5897" max="5897" width="11.28515625" style="44" customWidth="1"/>
    <col min="5898" max="5898" width="11" style="44" bestFit="1" customWidth="1"/>
    <col min="5899" max="5899" width="10.140625" style="44" bestFit="1" customWidth="1"/>
    <col min="5900" max="5900" width="12.42578125" style="44" customWidth="1"/>
    <col min="5901" max="6144" width="9.140625" style="44"/>
    <col min="6145" max="6145" width="7.28515625" style="44" customWidth="1"/>
    <col min="6146" max="6146" width="68.42578125" style="44" customWidth="1"/>
    <col min="6147" max="6147" width="13.7109375" style="44" bestFit="1" customWidth="1"/>
    <col min="6148" max="6149" width="10.140625" style="44" bestFit="1" customWidth="1"/>
    <col min="6150" max="6150" width="11.28515625" style="44" customWidth="1"/>
    <col min="6151" max="6151" width="11" style="44" bestFit="1" customWidth="1"/>
    <col min="6152" max="6152" width="10.140625" style="44" bestFit="1" customWidth="1"/>
    <col min="6153" max="6153" width="11.28515625" style="44" customWidth="1"/>
    <col min="6154" max="6154" width="11" style="44" bestFit="1" customWidth="1"/>
    <col min="6155" max="6155" width="10.140625" style="44" bestFit="1" customWidth="1"/>
    <col min="6156" max="6156" width="12.42578125" style="44" customWidth="1"/>
    <col min="6157" max="6400" width="9.140625" style="44"/>
    <col min="6401" max="6401" width="7.28515625" style="44" customWidth="1"/>
    <col min="6402" max="6402" width="68.42578125" style="44" customWidth="1"/>
    <col min="6403" max="6403" width="13.7109375" style="44" bestFit="1" customWidth="1"/>
    <col min="6404" max="6405" width="10.140625" style="44" bestFit="1" customWidth="1"/>
    <col min="6406" max="6406" width="11.28515625" style="44" customWidth="1"/>
    <col min="6407" max="6407" width="11" style="44" bestFit="1" customWidth="1"/>
    <col min="6408" max="6408" width="10.140625" style="44" bestFit="1" customWidth="1"/>
    <col min="6409" max="6409" width="11.28515625" style="44" customWidth="1"/>
    <col min="6410" max="6410" width="11" style="44" bestFit="1" customWidth="1"/>
    <col min="6411" max="6411" width="10.140625" style="44" bestFit="1" customWidth="1"/>
    <col min="6412" max="6412" width="12.42578125" style="44" customWidth="1"/>
    <col min="6413" max="6656" width="9.140625" style="44"/>
    <col min="6657" max="6657" width="7.28515625" style="44" customWidth="1"/>
    <col min="6658" max="6658" width="68.42578125" style="44" customWidth="1"/>
    <col min="6659" max="6659" width="13.7109375" style="44" bestFit="1" customWidth="1"/>
    <col min="6660" max="6661" width="10.140625" style="44" bestFit="1" customWidth="1"/>
    <col min="6662" max="6662" width="11.28515625" style="44" customWidth="1"/>
    <col min="6663" max="6663" width="11" style="44" bestFit="1" customWidth="1"/>
    <col min="6664" max="6664" width="10.140625" style="44" bestFit="1" customWidth="1"/>
    <col min="6665" max="6665" width="11.28515625" style="44" customWidth="1"/>
    <col min="6666" max="6666" width="11" style="44" bestFit="1" customWidth="1"/>
    <col min="6667" max="6667" width="10.140625" style="44" bestFit="1" customWidth="1"/>
    <col min="6668" max="6668" width="12.42578125" style="44" customWidth="1"/>
    <col min="6669" max="6912" width="9.140625" style="44"/>
    <col min="6913" max="6913" width="7.28515625" style="44" customWidth="1"/>
    <col min="6914" max="6914" width="68.42578125" style="44" customWidth="1"/>
    <col min="6915" max="6915" width="13.7109375" style="44" bestFit="1" customWidth="1"/>
    <col min="6916" max="6917" width="10.140625" style="44" bestFit="1" customWidth="1"/>
    <col min="6918" max="6918" width="11.28515625" style="44" customWidth="1"/>
    <col min="6919" max="6919" width="11" style="44" bestFit="1" customWidth="1"/>
    <col min="6920" max="6920" width="10.140625" style="44" bestFit="1" customWidth="1"/>
    <col min="6921" max="6921" width="11.28515625" style="44" customWidth="1"/>
    <col min="6922" max="6922" width="11" style="44" bestFit="1" customWidth="1"/>
    <col min="6923" max="6923" width="10.140625" style="44" bestFit="1" customWidth="1"/>
    <col min="6924" max="6924" width="12.42578125" style="44" customWidth="1"/>
    <col min="6925" max="7168" width="9.140625" style="44"/>
    <col min="7169" max="7169" width="7.28515625" style="44" customWidth="1"/>
    <col min="7170" max="7170" width="68.42578125" style="44" customWidth="1"/>
    <col min="7171" max="7171" width="13.7109375" style="44" bestFit="1" customWidth="1"/>
    <col min="7172" max="7173" width="10.140625" style="44" bestFit="1" customWidth="1"/>
    <col min="7174" max="7174" width="11.28515625" style="44" customWidth="1"/>
    <col min="7175" max="7175" width="11" style="44" bestFit="1" customWidth="1"/>
    <col min="7176" max="7176" width="10.140625" style="44" bestFit="1" customWidth="1"/>
    <col min="7177" max="7177" width="11.28515625" style="44" customWidth="1"/>
    <col min="7178" max="7178" width="11" style="44" bestFit="1" customWidth="1"/>
    <col min="7179" max="7179" width="10.140625" style="44" bestFit="1" customWidth="1"/>
    <col min="7180" max="7180" width="12.42578125" style="44" customWidth="1"/>
    <col min="7181" max="7424" width="9.140625" style="44"/>
    <col min="7425" max="7425" width="7.28515625" style="44" customWidth="1"/>
    <col min="7426" max="7426" width="68.42578125" style="44" customWidth="1"/>
    <col min="7427" max="7427" width="13.7109375" style="44" bestFit="1" customWidth="1"/>
    <col min="7428" max="7429" width="10.140625" style="44" bestFit="1" customWidth="1"/>
    <col min="7430" max="7430" width="11.28515625" style="44" customWidth="1"/>
    <col min="7431" max="7431" width="11" style="44" bestFit="1" customWidth="1"/>
    <col min="7432" max="7432" width="10.140625" style="44" bestFit="1" customWidth="1"/>
    <col min="7433" max="7433" width="11.28515625" style="44" customWidth="1"/>
    <col min="7434" max="7434" width="11" style="44" bestFit="1" customWidth="1"/>
    <col min="7435" max="7435" width="10.140625" style="44" bestFit="1" customWidth="1"/>
    <col min="7436" max="7436" width="12.42578125" style="44" customWidth="1"/>
    <col min="7437" max="7680" width="9.140625" style="44"/>
    <col min="7681" max="7681" width="7.28515625" style="44" customWidth="1"/>
    <col min="7682" max="7682" width="68.42578125" style="44" customWidth="1"/>
    <col min="7683" max="7683" width="13.7109375" style="44" bestFit="1" customWidth="1"/>
    <col min="7684" max="7685" width="10.140625" style="44" bestFit="1" customWidth="1"/>
    <col min="7686" max="7686" width="11.28515625" style="44" customWidth="1"/>
    <col min="7687" max="7687" width="11" style="44" bestFit="1" customWidth="1"/>
    <col min="7688" max="7688" width="10.140625" style="44" bestFit="1" customWidth="1"/>
    <col min="7689" max="7689" width="11.28515625" style="44" customWidth="1"/>
    <col min="7690" max="7690" width="11" style="44" bestFit="1" customWidth="1"/>
    <col min="7691" max="7691" width="10.140625" style="44" bestFit="1" customWidth="1"/>
    <col min="7692" max="7692" width="12.42578125" style="44" customWidth="1"/>
    <col min="7693" max="7936" width="9.140625" style="44"/>
    <col min="7937" max="7937" width="7.28515625" style="44" customWidth="1"/>
    <col min="7938" max="7938" width="68.42578125" style="44" customWidth="1"/>
    <col min="7939" max="7939" width="13.7109375" style="44" bestFit="1" customWidth="1"/>
    <col min="7940" max="7941" width="10.140625" style="44" bestFit="1" customWidth="1"/>
    <col min="7942" max="7942" width="11.28515625" style="44" customWidth="1"/>
    <col min="7943" max="7943" width="11" style="44" bestFit="1" customWidth="1"/>
    <col min="7944" max="7944" width="10.140625" style="44" bestFit="1" customWidth="1"/>
    <col min="7945" max="7945" width="11.28515625" style="44" customWidth="1"/>
    <col min="7946" max="7946" width="11" style="44" bestFit="1" customWidth="1"/>
    <col min="7947" max="7947" width="10.140625" style="44" bestFit="1" customWidth="1"/>
    <col min="7948" max="7948" width="12.42578125" style="44" customWidth="1"/>
    <col min="7949" max="8192" width="9.140625" style="44"/>
    <col min="8193" max="8193" width="7.28515625" style="44" customWidth="1"/>
    <col min="8194" max="8194" width="68.42578125" style="44" customWidth="1"/>
    <col min="8195" max="8195" width="13.7109375" style="44" bestFit="1" customWidth="1"/>
    <col min="8196" max="8197" width="10.140625" style="44" bestFit="1" customWidth="1"/>
    <col min="8198" max="8198" width="11.28515625" style="44" customWidth="1"/>
    <col min="8199" max="8199" width="11" style="44" bestFit="1" customWidth="1"/>
    <col min="8200" max="8200" width="10.140625" style="44" bestFit="1" customWidth="1"/>
    <col min="8201" max="8201" width="11.28515625" style="44" customWidth="1"/>
    <col min="8202" max="8202" width="11" style="44" bestFit="1" customWidth="1"/>
    <col min="8203" max="8203" width="10.140625" style="44" bestFit="1" customWidth="1"/>
    <col min="8204" max="8204" width="12.42578125" style="44" customWidth="1"/>
    <col min="8205" max="8448" width="9.140625" style="44"/>
    <col min="8449" max="8449" width="7.28515625" style="44" customWidth="1"/>
    <col min="8450" max="8450" width="68.42578125" style="44" customWidth="1"/>
    <col min="8451" max="8451" width="13.7109375" style="44" bestFit="1" customWidth="1"/>
    <col min="8452" max="8453" width="10.140625" style="44" bestFit="1" customWidth="1"/>
    <col min="8454" max="8454" width="11.28515625" style="44" customWidth="1"/>
    <col min="8455" max="8455" width="11" style="44" bestFit="1" customWidth="1"/>
    <col min="8456" max="8456" width="10.140625" style="44" bestFit="1" customWidth="1"/>
    <col min="8457" max="8457" width="11.28515625" style="44" customWidth="1"/>
    <col min="8458" max="8458" width="11" style="44" bestFit="1" customWidth="1"/>
    <col min="8459" max="8459" width="10.140625" style="44" bestFit="1" customWidth="1"/>
    <col min="8460" max="8460" width="12.42578125" style="44" customWidth="1"/>
    <col min="8461" max="8704" width="9.140625" style="44"/>
    <col min="8705" max="8705" width="7.28515625" style="44" customWidth="1"/>
    <col min="8706" max="8706" width="68.42578125" style="44" customWidth="1"/>
    <col min="8707" max="8707" width="13.7109375" style="44" bestFit="1" customWidth="1"/>
    <col min="8708" max="8709" width="10.140625" style="44" bestFit="1" customWidth="1"/>
    <col min="8710" max="8710" width="11.28515625" style="44" customWidth="1"/>
    <col min="8711" max="8711" width="11" style="44" bestFit="1" customWidth="1"/>
    <col min="8712" max="8712" width="10.140625" style="44" bestFit="1" customWidth="1"/>
    <col min="8713" max="8713" width="11.28515625" style="44" customWidth="1"/>
    <col min="8714" max="8714" width="11" style="44" bestFit="1" customWidth="1"/>
    <col min="8715" max="8715" width="10.140625" style="44" bestFit="1" customWidth="1"/>
    <col min="8716" max="8716" width="12.42578125" style="44" customWidth="1"/>
    <col min="8717" max="8960" width="9.140625" style="44"/>
    <col min="8961" max="8961" width="7.28515625" style="44" customWidth="1"/>
    <col min="8962" max="8962" width="68.42578125" style="44" customWidth="1"/>
    <col min="8963" max="8963" width="13.7109375" style="44" bestFit="1" customWidth="1"/>
    <col min="8964" max="8965" width="10.140625" style="44" bestFit="1" customWidth="1"/>
    <col min="8966" max="8966" width="11.28515625" style="44" customWidth="1"/>
    <col min="8967" max="8967" width="11" style="44" bestFit="1" customWidth="1"/>
    <col min="8968" max="8968" width="10.140625" style="44" bestFit="1" customWidth="1"/>
    <col min="8969" max="8969" width="11.28515625" style="44" customWidth="1"/>
    <col min="8970" max="8970" width="11" style="44" bestFit="1" customWidth="1"/>
    <col min="8971" max="8971" width="10.140625" style="44" bestFit="1" customWidth="1"/>
    <col min="8972" max="8972" width="12.42578125" style="44" customWidth="1"/>
    <col min="8973" max="9216" width="9.140625" style="44"/>
    <col min="9217" max="9217" width="7.28515625" style="44" customWidth="1"/>
    <col min="9218" max="9218" width="68.42578125" style="44" customWidth="1"/>
    <col min="9219" max="9219" width="13.7109375" style="44" bestFit="1" customWidth="1"/>
    <col min="9220" max="9221" width="10.140625" style="44" bestFit="1" customWidth="1"/>
    <col min="9222" max="9222" width="11.28515625" style="44" customWidth="1"/>
    <col min="9223" max="9223" width="11" style="44" bestFit="1" customWidth="1"/>
    <col min="9224" max="9224" width="10.140625" style="44" bestFit="1" customWidth="1"/>
    <col min="9225" max="9225" width="11.28515625" style="44" customWidth="1"/>
    <col min="9226" max="9226" width="11" style="44" bestFit="1" customWidth="1"/>
    <col min="9227" max="9227" width="10.140625" style="44" bestFit="1" customWidth="1"/>
    <col min="9228" max="9228" width="12.42578125" style="44" customWidth="1"/>
    <col min="9229" max="9472" width="9.140625" style="44"/>
    <col min="9473" max="9473" width="7.28515625" style="44" customWidth="1"/>
    <col min="9474" max="9474" width="68.42578125" style="44" customWidth="1"/>
    <col min="9475" max="9475" width="13.7109375" style="44" bestFit="1" customWidth="1"/>
    <col min="9476" max="9477" width="10.140625" style="44" bestFit="1" customWidth="1"/>
    <col min="9478" max="9478" width="11.28515625" style="44" customWidth="1"/>
    <col min="9479" max="9479" width="11" style="44" bestFit="1" customWidth="1"/>
    <col min="9480" max="9480" width="10.140625" style="44" bestFit="1" customWidth="1"/>
    <col min="9481" max="9481" width="11.28515625" style="44" customWidth="1"/>
    <col min="9482" max="9482" width="11" style="44" bestFit="1" customWidth="1"/>
    <col min="9483" max="9483" width="10.140625" style="44" bestFit="1" customWidth="1"/>
    <col min="9484" max="9484" width="12.42578125" style="44" customWidth="1"/>
    <col min="9485" max="9728" width="9.140625" style="44"/>
    <col min="9729" max="9729" width="7.28515625" style="44" customWidth="1"/>
    <col min="9730" max="9730" width="68.42578125" style="44" customWidth="1"/>
    <col min="9731" max="9731" width="13.7109375" style="44" bestFit="1" customWidth="1"/>
    <col min="9732" max="9733" width="10.140625" style="44" bestFit="1" customWidth="1"/>
    <col min="9734" max="9734" width="11.28515625" style="44" customWidth="1"/>
    <col min="9735" max="9735" width="11" style="44" bestFit="1" customWidth="1"/>
    <col min="9736" max="9736" width="10.140625" style="44" bestFit="1" customWidth="1"/>
    <col min="9737" max="9737" width="11.28515625" style="44" customWidth="1"/>
    <col min="9738" max="9738" width="11" style="44" bestFit="1" customWidth="1"/>
    <col min="9739" max="9739" width="10.140625" style="44" bestFit="1" customWidth="1"/>
    <col min="9740" max="9740" width="12.42578125" style="44" customWidth="1"/>
    <col min="9741" max="9984" width="9.140625" style="44"/>
    <col min="9985" max="9985" width="7.28515625" style="44" customWidth="1"/>
    <col min="9986" max="9986" width="68.42578125" style="44" customWidth="1"/>
    <col min="9987" max="9987" width="13.7109375" style="44" bestFit="1" customWidth="1"/>
    <col min="9988" max="9989" width="10.140625" style="44" bestFit="1" customWidth="1"/>
    <col min="9990" max="9990" width="11.28515625" style="44" customWidth="1"/>
    <col min="9991" max="9991" width="11" style="44" bestFit="1" customWidth="1"/>
    <col min="9992" max="9992" width="10.140625" style="44" bestFit="1" customWidth="1"/>
    <col min="9993" max="9993" width="11.28515625" style="44" customWidth="1"/>
    <col min="9994" max="9994" width="11" style="44" bestFit="1" customWidth="1"/>
    <col min="9995" max="9995" width="10.140625" style="44" bestFit="1" customWidth="1"/>
    <col min="9996" max="9996" width="12.42578125" style="44" customWidth="1"/>
    <col min="9997" max="10240" width="9.140625" style="44"/>
    <col min="10241" max="10241" width="7.28515625" style="44" customWidth="1"/>
    <col min="10242" max="10242" width="68.42578125" style="44" customWidth="1"/>
    <col min="10243" max="10243" width="13.7109375" style="44" bestFit="1" customWidth="1"/>
    <col min="10244" max="10245" width="10.140625" style="44" bestFit="1" customWidth="1"/>
    <col min="10246" max="10246" width="11.28515625" style="44" customWidth="1"/>
    <col min="10247" max="10247" width="11" style="44" bestFit="1" customWidth="1"/>
    <col min="10248" max="10248" width="10.140625" style="44" bestFit="1" customWidth="1"/>
    <col min="10249" max="10249" width="11.28515625" style="44" customWidth="1"/>
    <col min="10250" max="10250" width="11" style="44" bestFit="1" customWidth="1"/>
    <col min="10251" max="10251" width="10.140625" style="44" bestFit="1" customWidth="1"/>
    <col min="10252" max="10252" width="12.42578125" style="44" customWidth="1"/>
    <col min="10253" max="10496" width="9.140625" style="44"/>
    <col min="10497" max="10497" width="7.28515625" style="44" customWidth="1"/>
    <col min="10498" max="10498" width="68.42578125" style="44" customWidth="1"/>
    <col min="10499" max="10499" width="13.7109375" style="44" bestFit="1" customWidth="1"/>
    <col min="10500" max="10501" width="10.140625" style="44" bestFit="1" customWidth="1"/>
    <col min="10502" max="10502" width="11.28515625" style="44" customWidth="1"/>
    <col min="10503" max="10503" width="11" style="44" bestFit="1" customWidth="1"/>
    <col min="10504" max="10504" width="10.140625" style="44" bestFit="1" customWidth="1"/>
    <col min="10505" max="10505" width="11.28515625" style="44" customWidth="1"/>
    <col min="10506" max="10506" width="11" style="44" bestFit="1" customWidth="1"/>
    <col min="10507" max="10507" width="10.140625" style="44" bestFit="1" customWidth="1"/>
    <col min="10508" max="10508" width="12.42578125" style="44" customWidth="1"/>
    <col min="10509" max="10752" width="9.140625" style="44"/>
    <col min="10753" max="10753" width="7.28515625" style="44" customWidth="1"/>
    <col min="10754" max="10754" width="68.42578125" style="44" customWidth="1"/>
    <col min="10755" max="10755" width="13.7109375" style="44" bestFit="1" customWidth="1"/>
    <col min="10756" max="10757" width="10.140625" style="44" bestFit="1" customWidth="1"/>
    <col min="10758" max="10758" width="11.28515625" style="44" customWidth="1"/>
    <col min="10759" max="10759" width="11" style="44" bestFit="1" customWidth="1"/>
    <col min="10760" max="10760" width="10.140625" style="44" bestFit="1" customWidth="1"/>
    <col min="10761" max="10761" width="11.28515625" style="44" customWidth="1"/>
    <col min="10762" max="10762" width="11" style="44" bestFit="1" customWidth="1"/>
    <col min="10763" max="10763" width="10.140625" style="44" bestFit="1" customWidth="1"/>
    <col min="10764" max="10764" width="12.42578125" style="44" customWidth="1"/>
    <col min="10765" max="11008" width="9.140625" style="44"/>
    <col min="11009" max="11009" width="7.28515625" style="44" customWidth="1"/>
    <col min="11010" max="11010" width="68.42578125" style="44" customWidth="1"/>
    <col min="11011" max="11011" width="13.7109375" style="44" bestFit="1" customWidth="1"/>
    <col min="11012" max="11013" width="10.140625" style="44" bestFit="1" customWidth="1"/>
    <col min="11014" max="11014" width="11.28515625" style="44" customWidth="1"/>
    <col min="11015" max="11015" width="11" style="44" bestFit="1" customWidth="1"/>
    <col min="11016" max="11016" width="10.140625" style="44" bestFit="1" customWidth="1"/>
    <col min="11017" max="11017" width="11.28515625" style="44" customWidth="1"/>
    <col min="11018" max="11018" width="11" style="44" bestFit="1" customWidth="1"/>
    <col min="11019" max="11019" width="10.140625" style="44" bestFit="1" customWidth="1"/>
    <col min="11020" max="11020" width="12.42578125" style="44" customWidth="1"/>
    <col min="11021" max="11264" width="9.140625" style="44"/>
    <col min="11265" max="11265" width="7.28515625" style="44" customWidth="1"/>
    <col min="11266" max="11266" width="68.42578125" style="44" customWidth="1"/>
    <col min="11267" max="11267" width="13.7109375" style="44" bestFit="1" customWidth="1"/>
    <col min="11268" max="11269" width="10.140625" style="44" bestFit="1" customWidth="1"/>
    <col min="11270" max="11270" width="11.28515625" style="44" customWidth="1"/>
    <col min="11271" max="11271" width="11" style="44" bestFit="1" customWidth="1"/>
    <col min="11272" max="11272" width="10.140625" style="44" bestFit="1" customWidth="1"/>
    <col min="11273" max="11273" width="11.28515625" style="44" customWidth="1"/>
    <col min="11274" max="11274" width="11" style="44" bestFit="1" customWidth="1"/>
    <col min="11275" max="11275" width="10.140625" style="44" bestFit="1" customWidth="1"/>
    <col min="11276" max="11276" width="12.42578125" style="44" customWidth="1"/>
    <col min="11277" max="11520" width="9.140625" style="44"/>
    <col min="11521" max="11521" width="7.28515625" style="44" customWidth="1"/>
    <col min="11522" max="11522" width="68.42578125" style="44" customWidth="1"/>
    <col min="11523" max="11523" width="13.7109375" style="44" bestFit="1" customWidth="1"/>
    <col min="11524" max="11525" width="10.140625" style="44" bestFit="1" customWidth="1"/>
    <col min="11526" max="11526" width="11.28515625" style="44" customWidth="1"/>
    <col min="11527" max="11527" width="11" style="44" bestFit="1" customWidth="1"/>
    <col min="11528" max="11528" width="10.140625" style="44" bestFit="1" customWidth="1"/>
    <col min="11529" max="11529" width="11.28515625" style="44" customWidth="1"/>
    <col min="11530" max="11530" width="11" style="44" bestFit="1" customWidth="1"/>
    <col min="11531" max="11531" width="10.140625" style="44" bestFit="1" customWidth="1"/>
    <col min="11532" max="11532" width="12.42578125" style="44" customWidth="1"/>
    <col min="11533" max="11776" width="9.140625" style="44"/>
    <col min="11777" max="11777" width="7.28515625" style="44" customWidth="1"/>
    <col min="11778" max="11778" width="68.42578125" style="44" customWidth="1"/>
    <col min="11779" max="11779" width="13.7109375" style="44" bestFit="1" customWidth="1"/>
    <col min="11780" max="11781" width="10.140625" style="44" bestFit="1" customWidth="1"/>
    <col min="11782" max="11782" width="11.28515625" style="44" customWidth="1"/>
    <col min="11783" max="11783" width="11" style="44" bestFit="1" customWidth="1"/>
    <col min="11784" max="11784" width="10.140625" style="44" bestFit="1" customWidth="1"/>
    <col min="11785" max="11785" width="11.28515625" style="44" customWidth="1"/>
    <col min="11786" max="11786" width="11" style="44" bestFit="1" customWidth="1"/>
    <col min="11787" max="11787" width="10.140625" style="44" bestFit="1" customWidth="1"/>
    <col min="11788" max="11788" width="12.42578125" style="44" customWidth="1"/>
    <col min="11789" max="12032" width="9.140625" style="44"/>
    <col min="12033" max="12033" width="7.28515625" style="44" customWidth="1"/>
    <col min="12034" max="12034" width="68.42578125" style="44" customWidth="1"/>
    <col min="12035" max="12035" width="13.7109375" style="44" bestFit="1" customWidth="1"/>
    <col min="12036" max="12037" width="10.140625" style="44" bestFit="1" customWidth="1"/>
    <col min="12038" max="12038" width="11.28515625" style="44" customWidth="1"/>
    <col min="12039" max="12039" width="11" style="44" bestFit="1" customWidth="1"/>
    <col min="12040" max="12040" width="10.140625" style="44" bestFit="1" customWidth="1"/>
    <col min="12041" max="12041" width="11.28515625" style="44" customWidth="1"/>
    <col min="12042" max="12042" width="11" style="44" bestFit="1" customWidth="1"/>
    <col min="12043" max="12043" width="10.140625" style="44" bestFit="1" customWidth="1"/>
    <col min="12044" max="12044" width="12.42578125" style="44" customWidth="1"/>
    <col min="12045" max="12288" width="9.140625" style="44"/>
    <col min="12289" max="12289" width="7.28515625" style="44" customWidth="1"/>
    <col min="12290" max="12290" width="68.42578125" style="44" customWidth="1"/>
    <col min="12291" max="12291" width="13.7109375" style="44" bestFit="1" customWidth="1"/>
    <col min="12292" max="12293" width="10.140625" style="44" bestFit="1" customWidth="1"/>
    <col min="12294" max="12294" width="11.28515625" style="44" customWidth="1"/>
    <col min="12295" max="12295" width="11" style="44" bestFit="1" customWidth="1"/>
    <col min="12296" max="12296" width="10.140625" style="44" bestFit="1" customWidth="1"/>
    <col min="12297" max="12297" width="11.28515625" style="44" customWidth="1"/>
    <col min="12298" max="12298" width="11" style="44" bestFit="1" customWidth="1"/>
    <col min="12299" max="12299" width="10.140625" style="44" bestFit="1" customWidth="1"/>
    <col min="12300" max="12300" width="12.42578125" style="44" customWidth="1"/>
    <col min="12301" max="12544" width="9.140625" style="44"/>
    <col min="12545" max="12545" width="7.28515625" style="44" customWidth="1"/>
    <col min="12546" max="12546" width="68.42578125" style="44" customWidth="1"/>
    <col min="12547" max="12547" width="13.7109375" style="44" bestFit="1" customWidth="1"/>
    <col min="12548" max="12549" width="10.140625" style="44" bestFit="1" customWidth="1"/>
    <col min="12550" max="12550" width="11.28515625" style="44" customWidth="1"/>
    <col min="12551" max="12551" width="11" style="44" bestFit="1" customWidth="1"/>
    <col min="12552" max="12552" width="10.140625" style="44" bestFit="1" customWidth="1"/>
    <col min="12553" max="12553" width="11.28515625" style="44" customWidth="1"/>
    <col min="12554" max="12554" width="11" style="44" bestFit="1" customWidth="1"/>
    <col min="12555" max="12555" width="10.140625" style="44" bestFit="1" customWidth="1"/>
    <col min="12556" max="12556" width="12.42578125" style="44" customWidth="1"/>
    <col min="12557" max="12800" width="9.140625" style="44"/>
    <col min="12801" max="12801" width="7.28515625" style="44" customWidth="1"/>
    <col min="12802" max="12802" width="68.42578125" style="44" customWidth="1"/>
    <col min="12803" max="12803" width="13.7109375" style="44" bestFit="1" customWidth="1"/>
    <col min="12804" max="12805" width="10.140625" style="44" bestFit="1" customWidth="1"/>
    <col min="12806" max="12806" width="11.28515625" style="44" customWidth="1"/>
    <col min="12807" max="12807" width="11" style="44" bestFit="1" customWidth="1"/>
    <col min="12808" max="12808" width="10.140625" style="44" bestFit="1" customWidth="1"/>
    <col min="12809" max="12809" width="11.28515625" style="44" customWidth="1"/>
    <col min="12810" max="12810" width="11" style="44" bestFit="1" customWidth="1"/>
    <col min="12811" max="12811" width="10.140625" style="44" bestFit="1" customWidth="1"/>
    <col min="12812" max="12812" width="12.42578125" style="44" customWidth="1"/>
    <col min="12813" max="13056" width="9.140625" style="44"/>
    <col min="13057" max="13057" width="7.28515625" style="44" customWidth="1"/>
    <col min="13058" max="13058" width="68.42578125" style="44" customWidth="1"/>
    <col min="13059" max="13059" width="13.7109375" style="44" bestFit="1" customWidth="1"/>
    <col min="13060" max="13061" width="10.140625" style="44" bestFit="1" customWidth="1"/>
    <col min="13062" max="13062" width="11.28515625" style="44" customWidth="1"/>
    <col min="13063" max="13063" width="11" style="44" bestFit="1" customWidth="1"/>
    <col min="13064" max="13064" width="10.140625" style="44" bestFit="1" customWidth="1"/>
    <col min="13065" max="13065" width="11.28515625" style="44" customWidth="1"/>
    <col min="13066" max="13066" width="11" style="44" bestFit="1" customWidth="1"/>
    <col min="13067" max="13067" width="10.140625" style="44" bestFit="1" customWidth="1"/>
    <col min="13068" max="13068" width="12.42578125" style="44" customWidth="1"/>
    <col min="13069" max="13312" width="9.140625" style="44"/>
    <col min="13313" max="13313" width="7.28515625" style="44" customWidth="1"/>
    <col min="13314" max="13314" width="68.42578125" style="44" customWidth="1"/>
    <col min="13315" max="13315" width="13.7109375" style="44" bestFit="1" customWidth="1"/>
    <col min="13316" max="13317" width="10.140625" style="44" bestFit="1" customWidth="1"/>
    <col min="13318" max="13318" width="11.28515625" style="44" customWidth="1"/>
    <col min="13319" max="13319" width="11" style="44" bestFit="1" customWidth="1"/>
    <col min="13320" max="13320" width="10.140625" style="44" bestFit="1" customWidth="1"/>
    <col min="13321" max="13321" width="11.28515625" style="44" customWidth="1"/>
    <col min="13322" max="13322" width="11" style="44" bestFit="1" customWidth="1"/>
    <col min="13323" max="13323" width="10.140625" style="44" bestFit="1" customWidth="1"/>
    <col min="13324" max="13324" width="12.42578125" style="44" customWidth="1"/>
    <col min="13325" max="13568" width="9.140625" style="44"/>
    <col min="13569" max="13569" width="7.28515625" style="44" customWidth="1"/>
    <col min="13570" max="13570" width="68.42578125" style="44" customWidth="1"/>
    <col min="13571" max="13571" width="13.7109375" style="44" bestFit="1" customWidth="1"/>
    <col min="13572" max="13573" width="10.140625" style="44" bestFit="1" customWidth="1"/>
    <col min="13574" max="13574" width="11.28515625" style="44" customWidth="1"/>
    <col min="13575" max="13575" width="11" style="44" bestFit="1" customWidth="1"/>
    <col min="13576" max="13576" width="10.140625" style="44" bestFit="1" customWidth="1"/>
    <col min="13577" max="13577" width="11.28515625" style="44" customWidth="1"/>
    <col min="13578" max="13578" width="11" style="44" bestFit="1" customWidth="1"/>
    <col min="13579" max="13579" width="10.140625" style="44" bestFit="1" customWidth="1"/>
    <col min="13580" max="13580" width="12.42578125" style="44" customWidth="1"/>
    <col min="13581" max="13824" width="9.140625" style="44"/>
    <col min="13825" max="13825" width="7.28515625" style="44" customWidth="1"/>
    <col min="13826" max="13826" width="68.42578125" style="44" customWidth="1"/>
    <col min="13827" max="13827" width="13.7109375" style="44" bestFit="1" customWidth="1"/>
    <col min="13828" max="13829" width="10.140625" style="44" bestFit="1" customWidth="1"/>
    <col min="13830" max="13830" width="11.28515625" style="44" customWidth="1"/>
    <col min="13831" max="13831" width="11" style="44" bestFit="1" customWidth="1"/>
    <col min="13832" max="13832" width="10.140625" style="44" bestFit="1" customWidth="1"/>
    <col min="13833" max="13833" width="11.28515625" style="44" customWidth="1"/>
    <col min="13834" max="13834" width="11" style="44" bestFit="1" customWidth="1"/>
    <col min="13835" max="13835" width="10.140625" style="44" bestFit="1" customWidth="1"/>
    <col min="13836" max="13836" width="12.42578125" style="44" customWidth="1"/>
    <col min="13837" max="14080" width="9.140625" style="44"/>
    <col min="14081" max="14081" width="7.28515625" style="44" customWidth="1"/>
    <col min="14082" max="14082" width="68.42578125" style="44" customWidth="1"/>
    <col min="14083" max="14083" width="13.7109375" style="44" bestFit="1" customWidth="1"/>
    <col min="14084" max="14085" width="10.140625" style="44" bestFit="1" customWidth="1"/>
    <col min="14086" max="14086" width="11.28515625" style="44" customWidth="1"/>
    <col min="14087" max="14087" width="11" style="44" bestFit="1" customWidth="1"/>
    <col min="14088" max="14088" width="10.140625" style="44" bestFit="1" customWidth="1"/>
    <col min="14089" max="14089" width="11.28515625" style="44" customWidth="1"/>
    <col min="14090" max="14090" width="11" style="44" bestFit="1" customWidth="1"/>
    <col min="14091" max="14091" width="10.140625" style="44" bestFit="1" customWidth="1"/>
    <col min="14092" max="14092" width="12.42578125" style="44" customWidth="1"/>
    <col min="14093" max="14336" width="9.140625" style="44"/>
    <col min="14337" max="14337" width="7.28515625" style="44" customWidth="1"/>
    <col min="14338" max="14338" width="68.42578125" style="44" customWidth="1"/>
    <col min="14339" max="14339" width="13.7109375" style="44" bestFit="1" customWidth="1"/>
    <col min="14340" max="14341" width="10.140625" style="44" bestFit="1" customWidth="1"/>
    <col min="14342" max="14342" width="11.28515625" style="44" customWidth="1"/>
    <col min="14343" max="14343" width="11" style="44" bestFit="1" customWidth="1"/>
    <col min="14344" max="14344" width="10.140625" style="44" bestFit="1" customWidth="1"/>
    <col min="14345" max="14345" width="11.28515625" style="44" customWidth="1"/>
    <col min="14346" max="14346" width="11" style="44" bestFit="1" customWidth="1"/>
    <col min="14347" max="14347" width="10.140625" style="44" bestFit="1" customWidth="1"/>
    <col min="14348" max="14348" width="12.42578125" style="44" customWidth="1"/>
    <col min="14349" max="14592" width="9.140625" style="44"/>
    <col min="14593" max="14593" width="7.28515625" style="44" customWidth="1"/>
    <col min="14594" max="14594" width="68.42578125" style="44" customWidth="1"/>
    <col min="14595" max="14595" width="13.7109375" style="44" bestFit="1" customWidth="1"/>
    <col min="14596" max="14597" width="10.140625" style="44" bestFit="1" customWidth="1"/>
    <col min="14598" max="14598" width="11.28515625" style="44" customWidth="1"/>
    <col min="14599" max="14599" width="11" style="44" bestFit="1" customWidth="1"/>
    <col min="14600" max="14600" width="10.140625" style="44" bestFit="1" customWidth="1"/>
    <col min="14601" max="14601" width="11.28515625" style="44" customWidth="1"/>
    <col min="14602" max="14602" width="11" style="44" bestFit="1" customWidth="1"/>
    <col min="14603" max="14603" width="10.140625" style="44" bestFit="1" customWidth="1"/>
    <col min="14604" max="14604" width="12.42578125" style="44" customWidth="1"/>
    <col min="14605" max="14848" width="9.140625" style="44"/>
    <col min="14849" max="14849" width="7.28515625" style="44" customWidth="1"/>
    <col min="14850" max="14850" width="68.42578125" style="44" customWidth="1"/>
    <col min="14851" max="14851" width="13.7109375" style="44" bestFit="1" customWidth="1"/>
    <col min="14852" max="14853" width="10.140625" style="44" bestFit="1" customWidth="1"/>
    <col min="14854" max="14854" width="11.28515625" style="44" customWidth="1"/>
    <col min="14855" max="14855" width="11" style="44" bestFit="1" customWidth="1"/>
    <col min="14856" max="14856" width="10.140625" style="44" bestFit="1" customWidth="1"/>
    <col min="14857" max="14857" width="11.28515625" style="44" customWidth="1"/>
    <col min="14858" max="14858" width="11" style="44" bestFit="1" customWidth="1"/>
    <col min="14859" max="14859" width="10.140625" style="44" bestFit="1" customWidth="1"/>
    <col min="14860" max="14860" width="12.42578125" style="44" customWidth="1"/>
    <col min="14861" max="15104" width="9.140625" style="44"/>
    <col min="15105" max="15105" width="7.28515625" style="44" customWidth="1"/>
    <col min="15106" max="15106" width="68.42578125" style="44" customWidth="1"/>
    <col min="15107" max="15107" width="13.7109375" style="44" bestFit="1" customWidth="1"/>
    <col min="15108" max="15109" width="10.140625" style="44" bestFit="1" customWidth="1"/>
    <col min="15110" max="15110" width="11.28515625" style="44" customWidth="1"/>
    <col min="15111" max="15111" width="11" style="44" bestFit="1" customWidth="1"/>
    <col min="15112" max="15112" width="10.140625" style="44" bestFit="1" customWidth="1"/>
    <col min="15113" max="15113" width="11.28515625" style="44" customWidth="1"/>
    <col min="15114" max="15114" width="11" style="44" bestFit="1" customWidth="1"/>
    <col min="15115" max="15115" width="10.140625" style="44" bestFit="1" customWidth="1"/>
    <col min="15116" max="15116" width="12.42578125" style="44" customWidth="1"/>
    <col min="15117" max="15360" width="9.140625" style="44"/>
    <col min="15361" max="15361" width="7.28515625" style="44" customWidth="1"/>
    <col min="15362" max="15362" width="68.42578125" style="44" customWidth="1"/>
    <col min="15363" max="15363" width="13.7109375" style="44" bestFit="1" customWidth="1"/>
    <col min="15364" max="15365" width="10.140625" style="44" bestFit="1" customWidth="1"/>
    <col min="15366" max="15366" width="11.28515625" style="44" customWidth="1"/>
    <col min="15367" max="15367" width="11" style="44" bestFit="1" customWidth="1"/>
    <col min="15368" max="15368" width="10.140625" style="44" bestFit="1" customWidth="1"/>
    <col min="15369" max="15369" width="11.28515625" style="44" customWidth="1"/>
    <col min="15370" max="15370" width="11" style="44" bestFit="1" customWidth="1"/>
    <col min="15371" max="15371" width="10.140625" style="44" bestFit="1" customWidth="1"/>
    <col min="15372" max="15372" width="12.42578125" style="44" customWidth="1"/>
    <col min="15373" max="15616" width="9.140625" style="44"/>
    <col min="15617" max="15617" width="7.28515625" style="44" customWidth="1"/>
    <col min="15618" max="15618" width="68.42578125" style="44" customWidth="1"/>
    <col min="15619" max="15619" width="13.7109375" style="44" bestFit="1" customWidth="1"/>
    <col min="15620" max="15621" width="10.140625" style="44" bestFit="1" customWidth="1"/>
    <col min="15622" max="15622" width="11.28515625" style="44" customWidth="1"/>
    <col min="15623" max="15623" width="11" style="44" bestFit="1" customWidth="1"/>
    <col min="15624" max="15624" width="10.140625" style="44" bestFit="1" customWidth="1"/>
    <col min="15625" max="15625" width="11.28515625" style="44" customWidth="1"/>
    <col min="15626" max="15626" width="11" style="44" bestFit="1" customWidth="1"/>
    <col min="15627" max="15627" width="10.140625" style="44" bestFit="1" customWidth="1"/>
    <col min="15628" max="15628" width="12.42578125" style="44" customWidth="1"/>
    <col min="15629" max="15872" width="9.140625" style="44"/>
    <col min="15873" max="15873" width="7.28515625" style="44" customWidth="1"/>
    <col min="15874" max="15874" width="68.42578125" style="44" customWidth="1"/>
    <col min="15875" max="15875" width="13.7109375" style="44" bestFit="1" customWidth="1"/>
    <col min="15876" max="15877" width="10.140625" style="44" bestFit="1" customWidth="1"/>
    <col min="15878" max="15878" width="11.28515625" style="44" customWidth="1"/>
    <col min="15879" max="15879" width="11" style="44" bestFit="1" customWidth="1"/>
    <col min="15880" max="15880" width="10.140625" style="44" bestFit="1" customWidth="1"/>
    <col min="15881" max="15881" width="11.28515625" style="44" customWidth="1"/>
    <col min="15882" max="15882" width="11" style="44" bestFit="1" customWidth="1"/>
    <col min="15883" max="15883" width="10.140625" style="44" bestFit="1" customWidth="1"/>
    <col min="15884" max="15884" width="12.42578125" style="44" customWidth="1"/>
    <col min="15885" max="16128" width="9.140625" style="44"/>
    <col min="16129" max="16129" width="7.28515625" style="44" customWidth="1"/>
    <col min="16130" max="16130" width="68.42578125" style="44" customWidth="1"/>
    <col min="16131" max="16131" width="13.7109375" style="44" bestFit="1" customWidth="1"/>
    <col min="16132" max="16133" width="10.140625" style="44" bestFit="1" customWidth="1"/>
    <col min="16134" max="16134" width="11.28515625" style="44" customWidth="1"/>
    <col min="16135" max="16135" width="11" style="44" bestFit="1" customWidth="1"/>
    <col min="16136" max="16136" width="10.140625" style="44" bestFit="1" customWidth="1"/>
    <col min="16137" max="16137" width="11.28515625" style="44" customWidth="1"/>
    <col min="16138" max="16138" width="11" style="44" bestFit="1" customWidth="1"/>
    <col min="16139" max="16139" width="10.140625" style="44" bestFit="1" customWidth="1"/>
    <col min="16140" max="16140" width="12.42578125" style="44" customWidth="1"/>
    <col min="16141" max="16384" width="9.140625" style="44"/>
  </cols>
  <sheetData>
    <row r="1" spans="1:12" ht="14.25">
      <c r="D1" s="45"/>
    </row>
    <row r="2" spans="1:12" ht="18.75" customHeight="1">
      <c r="A2" s="154" t="s">
        <v>102</v>
      </c>
      <c r="B2" s="154"/>
      <c r="C2" s="154"/>
      <c r="D2" s="154"/>
      <c r="E2" s="154"/>
      <c r="F2" s="154"/>
      <c r="G2" s="154"/>
      <c r="H2" s="154"/>
      <c r="I2" s="154"/>
      <c r="J2" s="154"/>
      <c r="K2" s="154"/>
      <c r="L2" s="154"/>
    </row>
    <row r="3" spans="1:12" ht="15" hidden="1">
      <c r="A3" s="46"/>
      <c r="B3" s="46"/>
      <c r="C3" s="47"/>
    </row>
    <row r="4" spans="1:12" ht="37.5" hidden="1" customHeight="1">
      <c r="A4" s="155" t="s">
        <v>34</v>
      </c>
      <c r="B4" s="155"/>
      <c r="C4" s="155"/>
    </row>
    <row r="5" spans="1:12" ht="41.25" hidden="1" customHeight="1">
      <c r="A5" s="156" t="s">
        <v>35</v>
      </c>
      <c r="B5" s="156"/>
      <c r="C5" s="156"/>
    </row>
    <row r="6" spans="1:12" ht="21.75" hidden="1" customHeight="1">
      <c r="A6" s="157" t="s">
        <v>36</v>
      </c>
      <c r="B6" s="157"/>
      <c r="C6" s="157"/>
    </row>
    <row r="7" spans="1:12" ht="15">
      <c r="A7" s="49"/>
      <c r="B7" s="49"/>
      <c r="C7" s="49"/>
    </row>
    <row r="8" spans="1:12" ht="15.75">
      <c r="A8" s="49"/>
      <c r="B8" s="49"/>
      <c r="C8" s="49"/>
      <c r="D8" s="50"/>
      <c r="F8" s="50"/>
      <c r="L8" s="50" t="s">
        <v>18</v>
      </c>
    </row>
    <row r="9" spans="1:12" ht="64.5" customHeight="1">
      <c r="A9" s="158" t="s">
        <v>29</v>
      </c>
      <c r="B9" s="160" t="s">
        <v>37</v>
      </c>
      <c r="C9" s="160" t="s">
        <v>38</v>
      </c>
      <c r="D9" s="162" t="s">
        <v>39</v>
      </c>
      <c r="E9" s="162"/>
      <c r="F9" s="162"/>
      <c r="G9" s="162" t="s">
        <v>40</v>
      </c>
      <c r="H9" s="162"/>
      <c r="I9" s="162"/>
      <c r="J9" s="163" t="s">
        <v>41</v>
      </c>
      <c r="K9" s="163"/>
      <c r="L9" s="163"/>
    </row>
    <row r="10" spans="1:12" ht="31.5">
      <c r="A10" s="159"/>
      <c r="B10" s="161"/>
      <c r="C10" s="161"/>
      <c r="D10" s="51" t="s">
        <v>42</v>
      </c>
      <c r="E10" s="51" t="s">
        <v>43</v>
      </c>
      <c r="F10" s="51" t="s">
        <v>44</v>
      </c>
      <c r="G10" s="51" t="s">
        <v>42</v>
      </c>
      <c r="H10" s="51" t="s">
        <v>43</v>
      </c>
      <c r="I10" s="51" t="s">
        <v>44</v>
      </c>
      <c r="J10" s="51" t="s">
        <v>42</v>
      </c>
      <c r="K10" s="51" t="s">
        <v>43</v>
      </c>
      <c r="L10" s="51" t="s">
        <v>44</v>
      </c>
    </row>
    <row r="11" spans="1:12" s="57" customFormat="1" ht="27" customHeight="1">
      <c r="A11" s="52">
        <v>1</v>
      </c>
      <c r="B11" s="53" t="s">
        <v>103</v>
      </c>
      <c r="C11" s="54"/>
      <c r="D11" s="55"/>
      <c r="E11" s="56"/>
      <c r="F11" s="56"/>
      <c r="G11" s="56"/>
      <c r="H11" s="56"/>
      <c r="I11" s="56"/>
      <c r="J11" s="56"/>
      <c r="K11" s="56"/>
      <c r="L11" s="56"/>
    </row>
    <row r="12" spans="1:12" s="57" customFormat="1" ht="27" customHeight="1">
      <c r="A12" s="64"/>
      <c r="B12" s="65" t="s">
        <v>48</v>
      </c>
      <c r="C12" s="66" t="s">
        <v>49</v>
      </c>
      <c r="D12" s="67">
        <v>806214</v>
      </c>
      <c r="E12" s="67">
        <v>1234080</v>
      </c>
      <c r="F12" s="67">
        <v>1689132</v>
      </c>
      <c r="G12" s="67">
        <v>1146001</v>
      </c>
      <c r="H12" s="67">
        <v>1146001</v>
      </c>
      <c r="I12" s="67">
        <v>1487696</v>
      </c>
      <c r="J12" s="67">
        <f>D12+G12</f>
        <v>1952215</v>
      </c>
      <c r="K12" s="67">
        <f t="shared" ref="K12:L18" si="0">E12+H12</f>
        <v>2380081</v>
      </c>
      <c r="L12" s="67">
        <f t="shared" si="0"/>
        <v>3176828</v>
      </c>
    </row>
    <row r="13" spans="1:12" s="57" customFormat="1" ht="27" customHeight="1">
      <c r="A13" s="64"/>
      <c r="B13" s="65" t="s">
        <v>50</v>
      </c>
      <c r="C13" s="66" t="s">
        <v>49</v>
      </c>
      <c r="D13" s="67">
        <v>806214</v>
      </c>
      <c r="E13" s="67">
        <v>1234080</v>
      </c>
      <c r="F13" s="67">
        <v>1689132</v>
      </c>
      <c r="G13" s="67">
        <v>1199520</v>
      </c>
      <c r="H13" s="67">
        <v>1199520</v>
      </c>
      <c r="I13" s="67">
        <v>1557270</v>
      </c>
      <c r="J13" s="67">
        <f t="shared" ref="J13:J18" si="1">D13+G13</f>
        <v>2005734</v>
      </c>
      <c r="K13" s="67">
        <f t="shared" si="0"/>
        <v>2433600</v>
      </c>
      <c r="L13" s="67">
        <f t="shared" si="0"/>
        <v>3246402</v>
      </c>
    </row>
    <row r="14" spans="1:12" s="57" customFormat="1" ht="27" customHeight="1">
      <c r="A14" s="64"/>
      <c r="B14" s="65" t="s">
        <v>51</v>
      </c>
      <c r="C14" s="66" t="s">
        <v>49</v>
      </c>
      <c r="D14" s="67">
        <v>806214</v>
      </c>
      <c r="E14" s="67">
        <v>1234080</v>
      </c>
      <c r="F14" s="67">
        <v>1689132</v>
      </c>
      <c r="G14" s="67">
        <v>1258390</v>
      </c>
      <c r="H14" s="67">
        <v>1258390</v>
      </c>
      <c r="I14" s="67">
        <v>1633801</v>
      </c>
      <c r="J14" s="67">
        <f t="shared" si="1"/>
        <v>2064604</v>
      </c>
      <c r="K14" s="67">
        <f t="shared" si="0"/>
        <v>2492470</v>
      </c>
      <c r="L14" s="67">
        <f t="shared" si="0"/>
        <v>3322933</v>
      </c>
    </row>
    <row r="15" spans="1:12" s="57" customFormat="1" ht="27" customHeight="1">
      <c r="A15" s="64"/>
      <c r="B15" s="65" t="s">
        <v>52</v>
      </c>
      <c r="C15" s="66" t="s">
        <v>49</v>
      </c>
      <c r="D15" s="67">
        <v>806214</v>
      </c>
      <c r="E15" s="67">
        <v>1234080</v>
      </c>
      <c r="F15" s="67">
        <v>1689132</v>
      </c>
      <c r="G15" s="67">
        <v>1323147</v>
      </c>
      <c r="H15" s="67">
        <v>1322612</v>
      </c>
      <c r="I15" s="67">
        <v>1717825</v>
      </c>
      <c r="J15" s="67">
        <f t="shared" si="1"/>
        <v>2129361</v>
      </c>
      <c r="K15" s="67">
        <f t="shared" si="0"/>
        <v>2556692</v>
      </c>
      <c r="L15" s="67">
        <f t="shared" si="0"/>
        <v>3406957</v>
      </c>
    </row>
    <row r="16" spans="1:12" s="57" customFormat="1" ht="27" customHeight="1">
      <c r="A16" s="64"/>
      <c r="B16" s="65" t="s">
        <v>53</v>
      </c>
      <c r="C16" s="66" t="s">
        <v>49</v>
      </c>
      <c r="D16" s="67">
        <v>806214</v>
      </c>
      <c r="E16" s="67">
        <v>1234080</v>
      </c>
      <c r="F16" s="67">
        <v>1689132</v>
      </c>
      <c r="G16" s="67">
        <v>1392186</v>
      </c>
      <c r="H16" s="67">
        <v>1392186</v>
      </c>
      <c r="I16" s="67">
        <v>1808806</v>
      </c>
      <c r="J16" s="67">
        <f t="shared" si="1"/>
        <v>2198400</v>
      </c>
      <c r="K16" s="67">
        <f t="shared" si="0"/>
        <v>2626266</v>
      </c>
      <c r="L16" s="67">
        <f t="shared" si="0"/>
        <v>3497938</v>
      </c>
    </row>
    <row r="17" spans="1:12" s="71" customFormat="1" ht="31.5">
      <c r="A17" s="72">
        <v>2</v>
      </c>
      <c r="B17" s="90" t="s">
        <v>104</v>
      </c>
      <c r="C17" s="54" t="s">
        <v>49</v>
      </c>
      <c r="D17" s="55">
        <v>763803</v>
      </c>
      <c r="E17" s="55">
        <v>773707</v>
      </c>
      <c r="F17" s="55">
        <v>1003287</v>
      </c>
      <c r="G17" s="55">
        <v>362719</v>
      </c>
      <c r="H17" s="55">
        <v>362719</v>
      </c>
      <c r="I17" s="55">
        <v>464409</v>
      </c>
      <c r="J17" s="55">
        <f>D17+G17</f>
        <v>1126522</v>
      </c>
      <c r="K17" s="55">
        <f t="shared" si="0"/>
        <v>1136426</v>
      </c>
      <c r="L17" s="55">
        <f t="shared" si="0"/>
        <v>1467696</v>
      </c>
    </row>
    <row r="18" spans="1:12" s="57" customFormat="1" ht="27" customHeight="1">
      <c r="A18" s="72">
        <v>3</v>
      </c>
      <c r="B18" s="53" t="s">
        <v>105</v>
      </c>
      <c r="C18" s="54" t="s">
        <v>49</v>
      </c>
      <c r="D18" s="55">
        <v>833609</v>
      </c>
      <c r="E18" s="55">
        <v>799130</v>
      </c>
      <c r="F18" s="55">
        <v>1041672</v>
      </c>
      <c r="G18" s="55">
        <v>1080059</v>
      </c>
      <c r="H18" s="55">
        <v>1080059</v>
      </c>
      <c r="I18" s="55">
        <v>1397255</v>
      </c>
      <c r="J18" s="55">
        <f t="shared" si="1"/>
        <v>1913668</v>
      </c>
      <c r="K18" s="55">
        <f t="shared" si="0"/>
        <v>1879189</v>
      </c>
      <c r="L18" s="55">
        <f t="shared" si="0"/>
        <v>2438927</v>
      </c>
    </row>
    <row r="19" spans="1:12" s="75" customFormat="1" ht="27" customHeight="1">
      <c r="A19" s="72">
        <v>4</v>
      </c>
      <c r="B19" s="91" t="s">
        <v>106</v>
      </c>
      <c r="C19" s="54"/>
      <c r="D19" s="55">
        <f>SUM(D20:D45)/26</f>
        <v>498707.69230769231</v>
      </c>
      <c r="E19" s="73"/>
      <c r="F19" s="73"/>
      <c r="G19" s="55">
        <f>SUM(G20:G45)/26</f>
        <v>943918.11538461538</v>
      </c>
      <c r="H19" s="73"/>
      <c r="I19" s="73"/>
      <c r="J19" s="55">
        <f>SUM(J20:J45)/26</f>
        <v>1442625.8076923077</v>
      </c>
      <c r="K19" s="73"/>
      <c r="L19" s="73"/>
    </row>
    <row r="20" spans="1:12" s="75" customFormat="1" ht="47.25">
      <c r="A20" s="76" t="s">
        <v>58</v>
      </c>
      <c r="B20" s="83" t="s">
        <v>107</v>
      </c>
      <c r="C20" s="60" t="s">
        <v>49</v>
      </c>
      <c r="D20" s="81">
        <v>441097</v>
      </c>
      <c r="E20" s="78"/>
      <c r="F20" s="78"/>
      <c r="G20" s="81">
        <v>1066618</v>
      </c>
      <c r="H20" s="78"/>
      <c r="I20" s="78"/>
      <c r="J20" s="81">
        <f>D20+G20</f>
        <v>1507715</v>
      </c>
      <c r="K20" s="78"/>
      <c r="L20" s="78"/>
    </row>
    <row r="21" spans="1:12" s="75" customFormat="1" ht="47.25">
      <c r="A21" s="82" t="s">
        <v>60</v>
      </c>
      <c r="B21" s="83" t="s">
        <v>108</v>
      </c>
      <c r="C21" s="60" t="s">
        <v>49</v>
      </c>
      <c r="D21" s="81">
        <v>463839</v>
      </c>
      <c r="E21" s="78"/>
      <c r="F21" s="78"/>
      <c r="G21" s="81">
        <f>G20</f>
        <v>1066618</v>
      </c>
      <c r="H21" s="78"/>
      <c r="I21" s="78"/>
      <c r="J21" s="81">
        <f t="shared" ref="J21:J45" si="2">D21+G21</f>
        <v>1530457</v>
      </c>
      <c r="K21" s="78"/>
      <c r="L21" s="78"/>
    </row>
    <row r="22" spans="1:12" s="75" customFormat="1" ht="27" customHeight="1">
      <c r="A22" s="82" t="s">
        <v>62</v>
      </c>
      <c r="B22" s="83" t="s">
        <v>109</v>
      </c>
      <c r="C22" s="60" t="s">
        <v>49</v>
      </c>
      <c r="D22" s="81">
        <v>511572</v>
      </c>
      <c r="E22" s="78"/>
      <c r="F22" s="78"/>
      <c r="G22" s="81">
        <v>1076275</v>
      </c>
      <c r="H22" s="78"/>
      <c r="I22" s="78"/>
      <c r="J22" s="81">
        <f t="shared" si="2"/>
        <v>1587847</v>
      </c>
      <c r="K22" s="78"/>
      <c r="L22" s="78"/>
    </row>
    <row r="23" spans="1:12" s="75" customFormat="1" ht="40.5" customHeight="1">
      <c r="A23" s="82" t="s">
        <v>64</v>
      </c>
      <c r="B23" s="83" t="s">
        <v>110</v>
      </c>
      <c r="C23" s="60" t="s">
        <v>49</v>
      </c>
      <c r="D23" s="81">
        <v>186666</v>
      </c>
      <c r="E23" s="78"/>
      <c r="F23" s="78"/>
      <c r="G23" s="81">
        <v>0</v>
      </c>
      <c r="H23" s="78"/>
      <c r="I23" s="78"/>
      <c r="J23" s="81">
        <f t="shared" si="2"/>
        <v>186666</v>
      </c>
      <c r="K23" s="78"/>
      <c r="L23" s="78"/>
    </row>
    <row r="24" spans="1:12" s="75" customFormat="1" ht="36" customHeight="1">
      <c r="A24" s="82" t="s">
        <v>65</v>
      </c>
      <c r="B24" s="83" t="s">
        <v>111</v>
      </c>
      <c r="C24" s="60" t="s">
        <v>49</v>
      </c>
      <c r="D24" s="81">
        <v>175684</v>
      </c>
      <c r="E24" s="78"/>
      <c r="F24" s="78"/>
      <c r="G24" s="81">
        <v>0</v>
      </c>
      <c r="H24" s="78"/>
      <c r="I24" s="78"/>
      <c r="J24" s="81">
        <f t="shared" si="2"/>
        <v>175684</v>
      </c>
      <c r="K24" s="78"/>
      <c r="L24" s="78"/>
    </row>
    <row r="25" spans="1:12" s="75" customFormat="1" ht="63">
      <c r="A25" s="82" t="s">
        <v>66</v>
      </c>
      <c r="B25" s="83" t="s">
        <v>112</v>
      </c>
      <c r="C25" s="60" t="s">
        <v>49</v>
      </c>
      <c r="D25" s="81">
        <v>509475</v>
      </c>
      <c r="E25" s="78"/>
      <c r="F25" s="78"/>
      <c r="G25" s="81">
        <f>G21</f>
        <v>1066618</v>
      </c>
      <c r="H25" s="78"/>
      <c r="I25" s="78"/>
      <c r="J25" s="81">
        <f t="shared" si="2"/>
        <v>1576093</v>
      </c>
      <c r="K25" s="78"/>
      <c r="L25" s="78"/>
    </row>
    <row r="26" spans="1:12" s="75" customFormat="1" ht="34.5" customHeight="1">
      <c r="A26" s="82" t="s">
        <v>68</v>
      </c>
      <c r="B26" s="83" t="s">
        <v>113</v>
      </c>
      <c r="C26" s="60" t="s">
        <v>49</v>
      </c>
      <c r="D26" s="81">
        <v>492140</v>
      </c>
      <c r="E26" s="78"/>
      <c r="F26" s="78"/>
      <c r="G26" s="81">
        <f t="shared" ref="G26:G44" si="3">G25</f>
        <v>1066618</v>
      </c>
      <c r="H26" s="78"/>
      <c r="I26" s="78"/>
      <c r="J26" s="81">
        <f t="shared" si="2"/>
        <v>1558758</v>
      </c>
      <c r="K26" s="78"/>
      <c r="L26" s="78"/>
    </row>
    <row r="27" spans="1:12" s="75" customFormat="1" ht="31.5">
      <c r="A27" s="82" t="s">
        <v>69</v>
      </c>
      <c r="B27" s="83" t="s">
        <v>72</v>
      </c>
      <c r="C27" s="60" t="s">
        <v>49</v>
      </c>
      <c r="D27" s="81">
        <v>559886</v>
      </c>
      <c r="E27" s="78"/>
      <c r="F27" s="78"/>
      <c r="G27" s="81">
        <f t="shared" si="3"/>
        <v>1066618</v>
      </c>
      <c r="H27" s="78"/>
      <c r="I27" s="78"/>
      <c r="J27" s="81">
        <f t="shared" si="2"/>
        <v>1626504</v>
      </c>
      <c r="K27" s="78"/>
      <c r="L27" s="78"/>
    </row>
    <row r="28" spans="1:12" s="75" customFormat="1" ht="27" customHeight="1">
      <c r="A28" s="82" t="s">
        <v>71</v>
      </c>
      <c r="B28" s="83" t="s">
        <v>114</v>
      </c>
      <c r="C28" s="60" t="s">
        <v>49</v>
      </c>
      <c r="D28" s="81">
        <v>563077</v>
      </c>
      <c r="E28" s="78"/>
      <c r="F28" s="78"/>
      <c r="G28" s="81">
        <f t="shared" si="3"/>
        <v>1066618</v>
      </c>
      <c r="H28" s="78"/>
      <c r="I28" s="78"/>
      <c r="J28" s="81">
        <f t="shared" si="2"/>
        <v>1629695</v>
      </c>
      <c r="K28" s="78"/>
      <c r="L28" s="78"/>
    </row>
    <row r="29" spans="1:12" s="75" customFormat="1" ht="31.5">
      <c r="A29" s="82" t="s">
        <v>73</v>
      </c>
      <c r="B29" s="83" t="s">
        <v>115</v>
      </c>
      <c r="C29" s="60" t="s">
        <v>49</v>
      </c>
      <c r="D29" s="81">
        <v>561482</v>
      </c>
      <c r="E29" s="78"/>
      <c r="F29" s="78"/>
      <c r="G29" s="81">
        <f t="shared" si="3"/>
        <v>1066618</v>
      </c>
      <c r="H29" s="78"/>
      <c r="I29" s="78"/>
      <c r="J29" s="81">
        <f t="shared" si="2"/>
        <v>1628100</v>
      </c>
      <c r="K29" s="78"/>
      <c r="L29" s="78"/>
    </row>
    <row r="30" spans="1:12" s="75" customFormat="1" ht="31.5">
      <c r="A30" s="82" t="s">
        <v>75</v>
      </c>
      <c r="B30" s="83" t="s">
        <v>116</v>
      </c>
      <c r="C30" s="60" t="s">
        <v>49</v>
      </c>
      <c r="D30" s="81">
        <v>562900</v>
      </c>
      <c r="E30" s="78"/>
      <c r="F30" s="78"/>
      <c r="G30" s="81">
        <f t="shared" si="3"/>
        <v>1066618</v>
      </c>
      <c r="H30" s="78"/>
      <c r="I30" s="78"/>
      <c r="J30" s="81">
        <f t="shared" si="2"/>
        <v>1629518</v>
      </c>
      <c r="K30" s="78"/>
      <c r="L30" s="78"/>
    </row>
    <row r="31" spans="1:12" s="75" customFormat="1" ht="31.5">
      <c r="A31" s="82" t="s">
        <v>77</v>
      </c>
      <c r="B31" s="83" t="s">
        <v>117</v>
      </c>
      <c r="C31" s="60" t="s">
        <v>49</v>
      </c>
      <c r="D31" s="81">
        <v>559886</v>
      </c>
      <c r="E31" s="78"/>
      <c r="F31" s="78"/>
      <c r="G31" s="81">
        <f t="shared" si="3"/>
        <v>1066618</v>
      </c>
      <c r="H31" s="78"/>
      <c r="I31" s="78"/>
      <c r="J31" s="81">
        <f t="shared" si="2"/>
        <v>1626504</v>
      </c>
      <c r="K31" s="78"/>
      <c r="L31" s="78"/>
    </row>
    <row r="32" spans="1:12" s="75" customFormat="1" ht="31.5">
      <c r="A32" s="82" t="s">
        <v>79</v>
      </c>
      <c r="B32" s="83" t="s">
        <v>118</v>
      </c>
      <c r="C32" s="60" t="s">
        <v>49</v>
      </c>
      <c r="D32" s="81">
        <v>559408</v>
      </c>
      <c r="E32" s="78"/>
      <c r="F32" s="78"/>
      <c r="G32" s="81">
        <f t="shared" si="3"/>
        <v>1066618</v>
      </c>
      <c r="H32" s="78"/>
      <c r="I32" s="78"/>
      <c r="J32" s="81">
        <f t="shared" si="2"/>
        <v>1626026</v>
      </c>
      <c r="K32" s="78"/>
      <c r="L32" s="78"/>
    </row>
    <row r="33" spans="1:12" s="75" customFormat="1" ht="47.25">
      <c r="A33" s="82" t="s">
        <v>81</v>
      </c>
      <c r="B33" s="83" t="s">
        <v>119</v>
      </c>
      <c r="C33" s="60" t="s">
        <v>49</v>
      </c>
      <c r="D33" s="81">
        <f>D31</f>
        <v>559886</v>
      </c>
      <c r="E33" s="78"/>
      <c r="F33" s="78"/>
      <c r="G33" s="81">
        <f t="shared" si="3"/>
        <v>1066618</v>
      </c>
      <c r="H33" s="78"/>
      <c r="I33" s="78"/>
      <c r="J33" s="81">
        <f t="shared" si="2"/>
        <v>1626504</v>
      </c>
      <c r="K33" s="78"/>
      <c r="L33" s="78"/>
    </row>
    <row r="34" spans="1:12" s="75" customFormat="1" ht="32.25" customHeight="1">
      <c r="A34" s="82" t="s">
        <v>82</v>
      </c>
      <c r="B34" s="83" t="s">
        <v>120</v>
      </c>
      <c r="C34" s="60" t="s">
        <v>49</v>
      </c>
      <c r="D34" s="81">
        <f>D33</f>
        <v>559886</v>
      </c>
      <c r="E34" s="78"/>
      <c r="F34" s="78"/>
      <c r="G34" s="81">
        <f t="shared" si="3"/>
        <v>1066618</v>
      </c>
      <c r="H34" s="78"/>
      <c r="I34" s="78"/>
      <c r="J34" s="81">
        <f t="shared" si="2"/>
        <v>1626504</v>
      </c>
      <c r="K34" s="78"/>
      <c r="L34" s="78"/>
    </row>
    <row r="35" spans="1:12" s="75" customFormat="1" ht="31.5">
      <c r="A35" s="82" t="s">
        <v>83</v>
      </c>
      <c r="B35" s="83" t="s">
        <v>121</v>
      </c>
      <c r="C35" s="60" t="s">
        <v>49</v>
      </c>
      <c r="D35" s="81">
        <f>D34</f>
        <v>559886</v>
      </c>
      <c r="E35" s="78"/>
      <c r="F35" s="78"/>
      <c r="G35" s="81">
        <f t="shared" si="3"/>
        <v>1066618</v>
      </c>
      <c r="H35" s="78"/>
      <c r="I35" s="78"/>
      <c r="J35" s="81">
        <f t="shared" si="2"/>
        <v>1626504</v>
      </c>
      <c r="K35" s="78"/>
      <c r="L35" s="78"/>
    </row>
    <row r="36" spans="1:12" s="75" customFormat="1" ht="47.25">
      <c r="A36" s="82" t="s">
        <v>84</v>
      </c>
      <c r="B36" s="83" t="s">
        <v>122</v>
      </c>
      <c r="C36" s="60" t="s">
        <v>49</v>
      </c>
      <c r="D36" s="81">
        <v>493736</v>
      </c>
      <c r="E36" s="78"/>
      <c r="F36" s="78"/>
      <c r="G36" s="81">
        <f t="shared" si="3"/>
        <v>1066618</v>
      </c>
      <c r="H36" s="78"/>
      <c r="I36" s="78"/>
      <c r="J36" s="81">
        <f t="shared" si="2"/>
        <v>1560354</v>
      </c>
      <c r="K36" s="78"/>
      <c r="L36" s="78"/>
    </row>
    <row r="37" spans="1:12" s="75" customFormat="1" ht="40.5" customHeight="1">
      <c r="A37" s="82" t="s">
        <v>85</v>
      </c>
      <c r="B37" s="83" t="s">
        <v>123</v>
      </c>
      <c r="C37" s="60" t="s">
        <v>49</v>
      </c>
      <c r="D37" s="81">
        <v>561482</v>
      </c>
      <c r="E37" s="78"/>
      <c r="F37" s="78"/>
      <c r="G37" s="81">
        <f t="shared" si="3"/>
        <v>1066618</v>
      </c>
      <c r="H37" s="78"/>
      <c r="I37" s="78"/>
      <c r="J37" s="81">
        <f t="shared" si="2"/>
        <v>1628100</v>
      </c>
      <c r="K37" s="78"/>
      <c r="L37" s="78"/>
    </row>
    <row r="38" spans="1:12" s="75" customFormat="1" ht="31.5">
      <c r="A38" s="82" t="s">
        <v>86</v>
      </c>
      <c r="B38" s="83" t="s">
        <v>124</v>
      </c>
      <c r="C38" s="60" t="s">
        <v>49</v>
      </c>
      <c r="D38" s="81">
        <v>498450</v>
      </c>
      <c r="E38" s="78"/>
      <c r="F38" s="78"/>
      <c r="G38" s="81">
        <f t="shared" si="3"/>
        <v>1066618</v>
      </c>
      <c r="H38" s="78"/>
      <c r="I38" s="78"/>
      <c r="J38" s="81">
        <f t="shared" si="2"/>
        <v>1565068</v>
      </c>
      <c r="K38" s="78"/>
      <c r="L38" s="78"/>
    </row>
    <row r="39" spans="1:12" s="75" customFormat="1" ht="15.75">
      <c r="A39" s="82" t="s">
        <v>87</v>
      </c>
      <c r="B39" s="83" t="s">
        <v>125</v>
      </c>
      <c r="C39" s="60" t="s">
        <v>49</v>
      </c>
      <c r="D39" s="81">
        <v>580589</v>
      </c>
      <c r="E39" s="78"/>
      <c r="F39" s="78"/>
      <c r="G39" s="81">
        <f t="shared" si="3"/>
        <v>1066618</v>
      </c>
      <c r="H39" s="78"/>
      <c r="I39" s="78"/>
      <c r="J39" s="81">
        <f t="shared" si="2"/>
        <v>1647207</v>
      </c>
      <c r="K39" s="78"/>
      <c r="L39" s="78"/>
    </row>
    <row r="40" spans="1:12" s="75" customFormat="1" ht="27" customHeight="1">
      <c r="A40" s="82" t="s">
        <v>88</v>
      </c>
      <c r="B40" s="83" t="s">
        <v>126</v>
      </c>
      <c r="C40" s="60" t="s">
        <v>49</v>
      </c>
      <c r="D40" s="81">
        <v>556000</v>
      </c>
      <c r="E40" s="78"/>
      <c r="F40" s="78"/>
      <c r="G40" s="81">
        <f t="shared" si="3"/>
        <v>1066618</v>
      </c>
      <c r="H40" s="78"/>
      <c r="I40" s="78"/>
      <c r="J40" s="81">
        <f t="shared" si="2"/>
        <v>1622618</v>
      </c>
      <c r="K40" s="78"/>
      <c r="L40" s="78"/>
    </row>
    <row r="41" spans="1:12" s="75" customFormat="1" ht="78.75">
      <c r="A41" s="82" t="s">
        <v>90</v>
      </c>
      <c r="B41" s="83" t="s">
        <v>127</v>
      </c>
      <c r="C41" s="60" t="s">
        <v>49</v>
      </c>
      <c r="D41" s="81">
        <v>558290</v>
      </c>
      <c r="E41" s="78"/>
      <c r="F41" s="78"/>
      <c r="G41" s="81">
        <f t="shared" si="3"/>
        <v>1066618</v>
      </c>
      <c r="H41" s="78"/>
      <c r="I41" s="78"/>
      <c r="J41" s="81">
        <f t="shared" si="2"/>
        <v>1624908</v>
      </c>
      <c r="K41" s="78"/>
      <c r="L41" s="78"/>
    </row>
    <row r="42" spans="1:12" s="75" customFormat="1" ht="39" customHeight="1">
      <c r="A42" s="82" t="s">
        <v>92</v>
      </c>
      <c r="B42" s="83" t="s">
        <v>128</v>
      </c>
      <c r="C42" s="60" t="s">
        <v>49</v>
      </c>
      <c r="D42" s="81">
        <v>577221</v>
      </c>
      <c r="E42" s="78"/>
      <c r="F42" s="78"/>
      <c r="G42" s="81">
        <f t="shared" si="3"/>
        <v>1066618</v>
      </c>
      <c r="H42" s="78"/>
      <c r="I42" s="78"/>
      <c r="J42" s="81">
        <f t="shared" si="2"/>
        <v>1643839</v>
      </c>
      <c r="K42" s="78"/>
      <c r="L42" s="78"/>
    </row>
    <row r="43" spans="1:12" s="75" customFormat="1" ht="31.5">
      <c r="A43" s="82" t="s">
        <v>93</v>
      </c>
      <c r="B43" s="83" t="s">
        <v>129</v>
      </c>
      <c r="C43" s="60" t="s">
        <v>49</v>
      </c>
      <c r="D43" s="81">
        <v>503963</v>
      </c>
      <c r="E43" s="78"/>
      <c r="F43" s="78"/>
      <c r="G43" s="81">
        <f t="shared" si="3"/>
        <v>1066618</v>
      </c>
      <c r="H43" s="78"/>
      <c r="I43" s="78"/>
      <c r="J43" s="81">
        <f t="shared" si="2"/>
        <v>1570581</v>
      </c>
      <c r="K43" s="78"/>
      <c r="L43" s="78"/>
    </row>
    <row r="44" spans="1:12" s="75" customFormat="1" ht="31.5">
      <c r="A44" s="82" t="s">
        <v>94</v>
      </c>
      <c r="B44" s="83" t="s">
        <v>130</v>
      </c>
      <c r="C44" s="60" t="s">
        <v>49</v>
      </c>
      <c r="D44" s="81">
        <v>490544</v>
      </c>
      <c r="E44" s="78"/>
      <c r="F44" s="78"/>
      <c r="G44" s="81">
        <f t="shared" si="3"/>
        <v>1066618</v>
      </c>
      <c r="H44" s="78"/>
      <c r="I44" s="78"/>
      <c r="J44" s="81">
        <f t="shared" si="2"/>
        <v>1557162</v>
      </c>
      <c r="K44" s="78"/>
      <c r="L44" s="78"/>
    </row>
    <row r="45" spans="1:12" s="75" customFormat="1" ht="15.75">
      <c r="A45" s="82" t="s">
        <v>95</v>
      </c>
      <c r="B45" s="83" t="s">
        <v>99</v>
      </c>
      <c r="C45" s="60" t="s">
        <v>49</v>
      </c>
      <c r="D45" s="81">
        <v>319355</v>
      </c>
      <c r="E45" s="78"/>
      <c r="F45" s="78"/>
      <c r="G45" s="81">
        <v>0</v>
      </c>
      <c r="H45" s="78"/>
      <c r="I45" s="78"/>
      <c r="J45" s="81">
        <f t="shared" si="2"/>
        <v>319355</v>
      </c>
      <c r="K45" s="78"/>
      <c r="L45" s="78"/>
    </row>
    <row r="47" spans="1:12" ht="16.5">
      <c r="B47" s="86" t="s">
        <v>132</v>
      </c>
    </row>
    <row r="48" spans="1:12" ht="16.5">
      <c r="B48" s="89" t="s">
        <v>133</v>
      </c>
    </row>
    <row r="49" spans="2:2" ht="16.5">
      <c r="B49" s="88" t="s">
        <v>140</v>
      </c>
    </row>
    <row r="50" spans="2:2" ht="16.5">
      <c r="B50" s="88" t="s">
        <v>141</v>
      </c>
    </row>
    <row r="51" spans="2:2" ht="16.5">
      <c r="B51" s="88" t="s">
        <v>155</v>
      </c>
    </row>
    <row r="52" spans="2:2" ht="16.5">
      <c r="B52" s="89" t="s">
        <v>136</v>
      </c>
    </row>
    <row r="53" spans="2:2" ht="16.5">
      <c r="B53" s="88" t="s">
        <v>134</v>
      </c>
    </row>
    <row r="54" spans="2:2" ht="16.5">
      <c r="B54" s="88" t="s">
        <v>142</v>
      </c>
    </row>
    <row r="55" spans="2:2" ht="16.5">
      <c r="B55" s="89" t="s">
        <v>138</v>
      </c>
    </row>
    <row r="56" spans="2:2" ht="16.5">
      <c r="B56" s="88" t="s">
        <v>143</v>
      </c>
    </row>
    <row r="57" spans="2:2" ht="16.5">
      <c r="B57" s="88" t="s">
        <v>144</v>
      </c>
    </row>
  </sheetData>
  <mergeCells count="10">
    <mergeCell ref="A2:L2"/>
    <mergeCell ref="A4:C4"/>
    <mergeCell ref="A5:C5"/>
    <mergeCell ref="A6:C6"/>
    <mergeCell ref="A9:A10"/>
    <mergeCell ref="B9:B10"/>
    <mergeCell ref="C9:C10"/>
    <mergeCell ref="D9:F9"/>
    <mergeCell ref="G9:I9"/>
    <mergeCell ref="J9:L9"/>
  </mergeCells>
  <pageMargins left="0.31496062992125984" right="0.31496062992125984" top="0.35433070866141736" bottom="0.35433070866141736"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J47"/>
  <sheetViews>
    <sheetView workbookViewId="0"/>
  </sheetViews>
  <sheetFormatPr defaultColWidth="9.140625" defaultRowHeight="16.5"/>
  <cols>
    <col min="1" max="1" width="5.42578125" style="3" bestFit="1" customWidth="1"/>
    <col min="2" max="2" width="45.5703125" style="4" customWidth="1"/>
    <col min="3" max="3" width="14.5703125" style="4" customWidth="1"/>
    <col min="4" max="4" width="14" style="4" customWidth="1"/>
    <col min="5" max="5" width="14" style="4" hidden="1" customWidth="1"/>
    <col min="6" max="6" width="17.42578125" style="4" customWidth="1"/>
    <col min="7" max="7" width="15.140625" style="4" customWidth="1"/>
    <col min="8" max="8" width="14.42578125" style="5" customWidth="1"/>
    <col min="9" max="9" width="12.85546875" style="5" bestFit="1" customWidth="1"/>
    <col min="10" max="10" width="12.85546875" style="5" hidden="1" customWidth="1"/>
    <col min="11" max="11" width="17.5703125" style="5" customWidth="1"/>
    <col min="12" max="12" width="14.5703125" style="5" bestFit="1" customWidth="1"/>
    <col min="13" max="13" width="14.28515625" style="5" customWidth="1"/>
    <col min="14" max="14" width="13.42578125" style="5" customWidth="1"/>
    <col min="15" max="15" width="13.42578125" style="5" hidden="1" customWidth="1"/>
    <col min="16" max="16" width="17.85546875" style="5" customWidth="1"/>
    <col min="17" max="17" width="14.5703125" style="5" bestFit="1" customWidth="1"/>
    <col min="18" max="18" width="14.140625" style="5" customWidth="1"/>
    <col min="19" max="19" width="12.85546875" style="5" bestFit="1" customWidth="1"/>
    <col min="20" max="20" width="12.85546875" style="5" hidden="1" customWidth="1"/>
    <col min="21" max="21" width="17.85546875" style="5" customWidth="1"/>
    <col min="22" max="22" width="14.5703125" style="5" bestFit="1" customWidth="1"/>
    <col min="23" max="23" width="13.7109375" style="5" customWidth="1"/>
    <col min="24" max="24" width="13.28515625" style="5" customWidth="1"/>
    <col min="25" max="25" width="13.28515625" style="5" hidden="1" customWidth="1"/>
    <col min="26" max="26" width="17.85546875" style="5" customWidth="1"/>
    <col min="27" max="27" width="14.5703125" style="5" bestFit="1" customWidth="1"/>
    <col min="28" max="28" width="10.28515625" style="4" customWidth="1"/>
    <col min="29" max="34" width="10.28515625" style="4" bestFit="1" customWidth="1"/>
    <col min="35" max="35" width="9.28515625" style="4" bestFit="1" customWidth="1"/>
    <col min="36" max="36" width="10.28515625" style="4" bestFit="1" customWidth="1"/>
    <col min="37" max="16384" width="9.140625" style="4"/>
  </cols>
  <sheetData>
    <row r="2" spans="1:36" ht="43.5" customHeight="1">
      <c r="B2" s="149" t="s">
        <v>19</v>
      </c>
      <c r="C2" s="149"/>
      <c r="D2" s="150"/>
      <c r="E2" s="150"/>
      <c r="F2" s="150"/>
      <c r="G2" s="150"/>
      <c r="H2" s="150"/>
      <c r="I2" s="150"/>
      <c r="J2" s="150"/>
      <c r="K2" s="150"/>
      <c r="L2" s="150"/>
      <c r="M2" s="150"/>
      <c r="N2" s="150"/>
      <c r="O2" s="150"/>
      <c r="P2" s="150"/>
      <c r="Q2" s="150"/>
      <c r="R2" s="150"/>
      <c r="S2" s="150"/>
      <c r="T2" s="150"/>
      <c r="U2" s="150"/>
      <c r="V2" s="150"/>
      <c r="W2" s="150"/>
      <c r="X2" s="150"/>
      <c r="Y2" s="150"/>
      <c r="Z2" s="150"/>
      <c r="AA2" s="150"/>
    </row>
    <row r="4" spans="1:36">
      <c r="V4" s="151" t="s">
        <v>18</v>
      </c>
      <c r="W4" s="151"/>
      <c r="X4" s="151"/>
      <c r="Y4" s="151"/>
      <c r="Z4" s="151"/>
      <c r="AA4" s="151"/>
    </row>
    <row r="5" spans="1:36" s="5" customFormat="1" ht="16.5" customHeight="1">
      <c r="A5" s="148" t="s">
        <v>29</v>
      </c>
      <c r="B5" s="148" t="s">
        <v>0</v>
      </c>
      <c r="C5" s="164" t="s">
        <v>23</v>
      </c>
      <c r="D5" s="165"/>
      <c r="E5" s="165"/>
      <c r="F5" s="165"/>
      <c r="G5" s="166"/>
      <c r="H5" s="147" t="s">
        <v>24</v>
      </c>
      <c r="I5" s="147"/>
      <c r="J5" s="147"/>
      <c r="K5" s="147"/>
      <c r="L5" s="147"/>
      <c r="M5" s="147"/>
      <c r="N5" s="147"/>
      <c r="O5" s="147"/>
      <c r="P5" s="147"/>
      <c r="Q5" s="147"/>
      <c r="R5" s="147" t="s">
        <v>25</v>
      </c>
      <c r="S5" s="147"/>
      <c r="T5" s="147"/>
      <c r="U5" s="147"/>
      <c r="V5" s="147"/>
      <c r="W5" s="147"/>
      <c r="X5" s="147"/>
      <c r="Y5" s="147"/>
      <c r="Z5" s="147"/>
      <c r="AA5" s="147"/>
    </row>
    <row r="6" spans="1:36" s="5" customFormat="1" ht="16.5" customHeight="1">
      <c r="A6" s="148"/>
      <c r="B6" s="148"/>
      <c r="C6" s="152" t="s">
        <v>32</v>
      </c>
      <c r="D6" s="148" t="s">
        <v>21</v>
      </c>
      <c r="E6" s="92"/>
      <c r="F6" s="167" t="s">
        <v>39</v>
      </c>
      <c r="G6" s="153" t="s">
        <v>131</v>
      </c>
      <c r="H6" s="147" t="s">
        <v>26</v>
      </c>
      <c r="I6" s="147"/>
      <c r="J6" s="147"/>
      <c r="K6" s="147"/>
      <c r="L6" s="147"/>
      <c r="M6" s="147" t="s">
        <v>17</v>
      </c>
      <c r="N6" s="147"/>
      <c r="O6" s="147"/>
      <c r="P6" s="147"/>
      <c r="Q6" s="147"/>
      <c r="R6" s="147" t="s">
        <v>27</v>
      </c>
      <c r="S6" s="147"/>
      <c r="T6" s="147"/>
      <c r="U6" s="147"/>
      <c r="V6" s="147"/>
      <c r="W6" s="147" t="s">
        <v>28</v>
      </c>
      <c r="X6" s="147"/>
      <c r="Y6" s="147"/>
      <c r="Z6" s="147"/>
      <c r="AA6" s="147"/>
    </row>
    <row r="7" spans="1:36" s="5" customFormat="1" ht="82.5">
      <c r="A7" s="148"/>
      <c r="B7" s="148"/>
      <c r="C7" s="152"/>
      <c r="D7" s="148"/>
      <c r="E7" s="93"/>
      <c r="F7" s="168"/>
      <c r="G7" s="153"/>
      <c r="H7" s="14" t="s">
        <v>32</v>
      </c>
      <c r="I7" s="2" t="s">
        <v>21</v>
      </c>
      <c r="J7" s="2"/>
      <c r="K7" s="2" t="s">
        <v>39</v>
      </c>
      <c r="L7" s="28" t="s">
        <v>131</v>
      </c>
      <c r="M7" s="14" t="s">
        <v>32</v>
      </c>
      <c r="N7" s="2" t="s">
        <v>21</v>
      </c>
      <c r="O7" s="2"/>
      <c r="P7" s="2" t="s">
        <v>39</v>
      </c>
      <c r="Q7" s="28" t="s">
        <v>131</v>
      </c>
      <c r="R7" s="14" t="s">
        <v>32</v>
      </c>
      <c r="S7" s="2" t="s">
        <v>21</v>
      </c>
      <c r="T7" s="2"/>
      <c r="U7" s="2" t="s">
        <v>39</v>
      </c>
      <c r="V7" s="28" t="s">
        <v>131</v>
      </c>
      <c r="W7" s="14" t="s">
        <v>32</v>
      </c>
      <c r="X7" s="2" t="s">
        <v>21</v>
      </c>
      <c r="Y7" s="2"/>
      <c r="Z7" s="2" t="s">
        <v>39</v>
      </c>
      <c r="AA7" s="28" t="s">
        <v>131</v>
      </c>
    </row>
    <row r="8" spans="1:36" s="5" customFormat="1" ht="30" customHeight="1">
      <c r="A8" s="40" t="s">
        <v>30</v>
      </c>
      <c r="B8" s="41" t="s">
        <v>1</v>
      </c>
      <c r="C8" s="43"/>
      <c r="D8" s="43"/>
      <c r="E8" s="43"/>
      <c r="F8" s="43"/>
      <c r="G8" s="43"/>
      <c r="H8" s="43"/>
      <c r="I8" s="43"/>
      <c r="J8" s="43"/>
      <c r="K8" s="43"/>
      <c r="L8" s="43"/>
      <c r="M8" s="43"/>
      <c r="N8" s="43"/>
      <c r="O8" s="43"/>
      <c r="P8" s="43"/>
      <c r="Q8" s="43"/>
      <c r="R8" s="43"/>
      <c r="S8" s="43"/>
      <c r="T8" s="43"/>
      <c r="U8" s="43"/>
      <c r="V8" s="43"/>
      <c r="W8" s="43"/>
      <c r="X8" s="43"/>
      <c r="Y8" s="43"/>
      <c r="Z8" s="43"/>
      <c r="AA8" s="43"/>
    </row>
    <row r="9" spans="1:36" s="5" customFormat="1" ht="30" customHeight="1">
      <c r="A9" s="36">
        <v>1</v>
      </c>
      <c r="B9" s="37" t="s">
        <v>2</v>
      </c>
      <c r="C9" s="38"/>
      <c r="D9" s="38"/>
      <c r="E9" s="38"/>
      <c r="F9" s="38"/>
      <c r="G9" s="38"/>
      <c r="H9" s="38"/>
      <c r="I9" s="38"/>
      <c r="J9" s="38"/>
      <c r="K9" s="38"/>
      <c r="L9" s="38"/>
      <c r="M9" s="38"/>
      <c r="N9" s="38"/>
      <c r="O9" s="38"/>
      <c r="P9" s="38"/>
      <c r="Q9" s="38"/>
      <c r="R9" s="38"/>
      <c r="S9" s="38"/>
      <c r="T9" s="38"/>
      <c r="U9" s="38"/>
      <c r="V9" s="38"/>
      <c r="W9" s="38"/>
      <c r="X9" s="38"/>
      <c r="Y9" s="38"/>
      <c r="Z9" s="38"/>
      <c r="AA9" s="38"/>
    </row>
    <row r="10" spans="1:36" s="5" customFormat="1" ht="30" customHeight="1">
      <c r="A10" s="6"/>
      <c r="B10" s="1" t="s">
        <v>3</v>
      </c>
      <c r="C10" s="12">
        <v>100000</v>
      </c>
      <c r="D10" s="12">
        <v>50000</v>
      </c>
      <c r="E10" s="12">
        <f>(C10*80%)-F10</f>
        <v>-749504</v>
      </c>
      <c r="F10" s="12">
        <f>'Tong hop DG DV-HGD'!$D$13</f>
        <v>829504</v>
      </c>
      <c r="G10" s="26">
        <f>D10+F10</f>
        <v>879504</v>
      </c>
      <c r="H10" s="7">
        <v>70000</v>
      </c>
      <c r="I10" s="7">
        <v>40000</v>
      </c>
      <c r="J10" s="12">
        <f>(H10*80%)-K10</f>
        <v>-567133</v>
      </c>
      <c r="K10" s="7">
        <f>'Tong hop DG DV-HGD'!$D$24</f>
        <v>623133</v>
      </c>
      <c r="L10" s="26">
        <f>I10+K10</f>
        <v>663133</v>
      </c>
      <c r="M10" s="7">
        <v>90000</v>
      </c>
      <c r="N10" s="7">
        <v>50000</v>
      </c>
      <c r="O10" s="12">
        <f>(M10*80%)-P10</f>
        <v>-551133</v>
      </c>
      <c r="P10" s="7">
        <f>'Tong hop DG DV-HGD'!$D$24</f>
        <v>623133</v>
      </c>
      <c r="Q10" s="31">
        <f>N10+P10</f>
        <v>673133</v>
      </c>
      <c r="R10" s="7">
        <v>90000</v>
      </c>
      <c r="S10" s="7">
        <v>50000</v>
      </c>
      <c r="T10" s="12">
        <f>(R10*80%)-U10</f>
        <v>-922535</v>
      </c>
      <c r="U10" s="7">
        <f>'Tong hop DG DV-HGD'!$D$25</f>
        <v>994535</v>
      </c>
      <c r="V10" s="31">
        <f>S10+U10</f>
        <v>1044535</v>
      </c>
      <c r="W10" s="7">
        <v>70000</v>
      </c>
      <c r="X10" s="7">
        <v>40000</v>
      </c>
      <c r="Y10" s="12">
        <f>(W10*80%)-Z10</f>
        <v>-452318.5172413793</v>
      </c>
      <c r="Z10" s="7">
        <f>'Tong hop DG DV-HGD'!$D$26</f>
        <v>508318.5172413793</v>
      </c>
      <c r="AA10" s="31">
        <f>X10+Z10</f>
        <v>548318.51724137925</v>
      </c>
      <c r="AJ10" s="15"/>
    </row>
    <row r="11" spans="1:36" s="5" customFormat="1" ht="30" customHeight="1">
      <c r="A11" s="6"/>
      <c r="B11" s="1" t="s">
        <v>4</v>
      </c>
      <c r="C11" s="12">
        <v>200000</v>
      </c>
      <c r="D11" s="12">
        <v>80000</v>
      </c>
      <c r="E11" s="12">
        <f t="shared" ref="E11:E15" si="0">(C11*80%)-F11</f>
        <v>-669504</v>
      </c>
      <c r="F11" s="12">
        <f>'Tong hop DG DV-HGD'!$D$13</f>
        <v>829504</v>
      </c>
      <c r="G11" s="26">
        <f t="shared" ref="G11:G15" si="1">D11+F11</f>
        <v>909504</v>
      </c>
      <c r="H11" s="7">
        <v>140000</v>
      </c>
      <c r="I11" s="7">
        <v>50000</v>
      </c>
      <c r="J11" s="12">
        <f t="shared" ref="J11:J15" si="2">(H11*80%)-K11</f>
        <v>-511133</v>
      </c>
      <c r="K11" s="7">
        <f>'Tong hop DG DV-HGD'!$D$24</f>
        <v>623133</v>
      </c>
      <c r="L11" s="26">
        <f t="shared" ref="L11:L22" si="3">I11+K11</f>
        <v>673133</v>
      </c>
      <c r="M11" s="7">
        <v>180000</v>
      </c>
      <c r="N11" s="7">
        <v>60000</v>
      </c>
      <c r="O11" s="12">
        <f t="shared" ref="O11:O15" si="4">(M11*80%)-P11</f>
        <v>-479133</v>
      </c>
      <c r="P11" s="7">
        <f>'Tong hop DG DV-HGD'!$D$24</f>
        <v>623133</v>
      </c>
      <c r="Q11" s="31">
        <f t="shared" ref="Q11:Q22" si="5">N11+P11</f>
        <v>683133</v>
      </c>
      <c r="R11" s="7">
        <v>180000</v>
      </c>
      <c r="S11" s="7">
        <v>70000</v>
      </c>
      <c r="T11" s="12">
        <f t="shared" ref="T11:T15" si="6">(R11*80%)-U11</f>
        <v>-850535</v>
      </c>
      <c r="U11" s="7">
        <f>'Tong hop DG DV-HGD'!$D$25</f>
        <v>994535</v>
      </c>
      <c r="V11" s="31">
        <f t="shared" ref="V11:V22" si="7">S11+U11</f>
        <v>1064535</v>
      </c>
      <c r="W11" s="7">
        <v>140000</v>
      </c>
      <c r="X11" s="7">
        <v>60000</v>
      </c>
      <c r="Y11" s="12">
        <f t="shared" ref="Y11:Y15" si="8">(W11*80%)-Z11</f>
        <v>-396318.5172413793</v>
      </c>
      <c r="Z11" s="7">
        <f>'Tong hop DG DV-HGD'!$D$26</f>
        <v>508318.5172413793</v>
      </c>
      <c r="AA11" s="31">
        <f t="shared" ref="AA11:AA15" si="9">X11+Z11</f>
        <v>568318.51724137925</v>
      </c>
      <c r="AC11" s="15"/>
      <c r="AJ11" s="15"/>
    </row>
    <row r="12" spans="1:36" s="5" customFormat="1" ht="30" customHeight="1">
      <c r="A12" s="6"/>
      <c r="B12" s="1" t="s">
        <v>5</v>
      </c>
      <c r="C12" s="12">
        <v>300000</v>
      </c>
      <c r="D12" s="12">
        <v>100000</v>
      </c>
      <c r="E12" s="12">
        <f t="shared" si="0"/>
        <v>-589504</v>
      </c>
      <c r="F12" s="12">
        <f>'Tong hop DG DV-HGD'!$D$13</f>
        <v>829504</v>
      </c>
      <c r="G12" s="26">
        <f t="shared" si="1"/>
        <v>929504</v>
      </c>
      <c r="H12" s="7">
        <v>210000</v>
      </c>
      <c r="I12" s="7">
        <v>60000</v>
      </c>
      <c r="J12" s="12">
        <f t="shared" si="2"/>
        <v>-455133</v>
      </c>
      <c r="K12" s="7">
        <f>'Tong hop DG DV-HGD'!$D$24</f>
        <v>623133</v>
      </c>
      <c r="L12" s="26">
        <f t="shared" si="3"/>
        <v>683133</v>
      </c>
      <c r="M12" s="7">
        <v>270000</v>
      </c>
      <c r="N12" s="7">
        <v>80000</v>
      </c>
      <c r="O12" s="12">
        <f t="shared" si="4"/>
        <v>-407133</v>
      </c>
      <c r="P12" s="7">
        <f>'Tong hop DG DV-HGD'!$D$24</f>
        <v>623133</v>
      </c>
      <c r="Q12" s="31">
        <f t="shared" si="5"/>
        <v>703133</v>
      </c>
      <c r="R12" s="7">
        <v>270000</v>
      </c>
      <c r="S12" s="7">
        <v>120000</v>
      </c>
      <c r="T12" s="12">
        <f t="shared" si="6"/>
        <v>-778535</v>
      </c>
      <c r="U12" s="7">
        <f>'Tong hop DG DV-HGD'!$D$25</f>
        <v>994535</v>
      </c>
      <c r="V12" s="31">
        <f t="shared" si="7"/>
        <v>1114535</v>
      </c>
      <c r="W12" s="7">
        <v>210000</v>
      </c>
      <c r="X12" s="7">
        <v>90000</v>
      </c>
      <c r="Y12" s="12">
        <f t="shared" si="8"/>
        <v>-340318.5172413793</v>
      </c>
      <c r="Z12" s="7">
        <f>'Tong hop DG DV-HGD'!$D$26</f>
        <v>508318.5172413793</v>
      </c>
      <c r="AA12" s="31">
        <f t="shared" si="9"/>
        <v>598318.51724137925</v>
      </c>
      <c r="AJ12" s="15"/>
    </row>
    <row r="13" spans="1:36" s="5" customFormat="1" ht="30" customHeight="1">
      <c r="A13" s="6"/>
      <c r="B13" s="1" t="s">
        <v>6</v>
      </c>
      <c r="C13" s="12">
        <v>500000</v>
      </c>
      <c r="D13" s="12">
        <v>120000</v>
      </c>
      <c r="E13" s="12">
        <f t="shared" si="0"/>
        <v>-429504</v>
      </c>
      <c r="F13" s="12">
        <f>'Tong hop DG DV-HGD'!$D$13</f>
        <v>829504</v>
      </c>
      <c r="G13" s="26">
        <f t="shared" si="1"/>
        <v>949504</v>
      </c>
      <c r="H13" s="7">
        <v>350000</v>
      </c>
      <c r="I13" s="7">
        <v>70000</v>
      </c>
      <c r="J13" s="12">
        <f t="shared" si="2"/>
        <v>-343133</v>
      </c>
      <c r="K13" s="7">
        <f>'Tong hop DG DV-HGD'!$D$24</f>
        <v>623133</v>
      </c>
      <c r="L13" s="26">
        <f t="shared" si="3"/>
        <v>693133</v>
      </c>
      <c r="M13" s="7">
        <v>450000</v>
      </c>
      <c r="N13" s="7">
        <v>100000</v>
      </c>
      <c r="O13" s="12">
        <f t="shared" si="4"/>
        <v>-263133</v>
      </c>
      <c r="P13" s="7">
        <f>'Tong hop DG DV-HGD'!$D$24</f>
        <v>623133</v>
      </c>
      <c r="Q13" s="31">
        <f t="shared" si="5"/>
        <v>723133</v>
      </c>
      <c r="R13" s="7">
        <v>450000</v>
      </c>
      <c r="S13" s="7">
        <v>160000</v>
      </c>
      <c r="T13" s="12">
        <f t="shared" si="6"/>
        <v>-634535</v>
      </c>
      <c r="U13" s="7">
        <f>'Tong hop DG DV-HGD'!$D$25</f>
        <v>994535</v>
      </c>
      <c r="V13" s="31">
        <f t="shared" si="7"/>
        <v>1154535</v>
      </c>
      <c r="W13" s="7">
        <v>350000</v>
      </c>
      <c r="X13" s="7">
        <v>100000</v>
      </c>
      <c r="Y13" s="12">
        <f t="shared" si="8"/>
        <v>-228318.5172413793</v>
      </c>
      <c r="Z13" s="7">
        <f>'Tong hop DG DV-HGD'!$D$26</f>
        <v>508318.5172413793</v>
      </c>
      <c r="AA13" s="31">
        <f t="shared" si="9"/>
        <v>608318.51724137925</v>
      </c>
      <c r="AJ13" s="15"/>
    </row>
    <row r="14" spans="1:36" s="5" customFormat="1" ht="30" customHeight="1">
      <c r="A14" s="6"/>
      <c r="B14" s="1" t="s">
        <v>7</v>
      </c>
      <c r="C14" s="12">
        <v>700000</v>
      </c>
      <c r="D14" s="12">
        <v>140000</v>
      </c>
      <c r="E14" s="12">
        <f t="shared" si="0"/>
        <v>-269504</v>
      </c>
      <c r="F14" s="12">
        <f>'Tong hop DG DV-HGD'!$D$13</f>
        <v>829504</v>
      </c>
      <c r="G14" s="26">
        <f t="shared" si="1"/>
        <v>969504</v>
      </c>
      <c r="H14" s="7">
        <v>490000</v>
      </c>
      <c r="I14" s="7">
        <v>80000</v>
      </c>
      <c r="J14" s="12">
        <f t="shared" si="2"/>
        <v>-231133</v>
      </c>
      <c r="K14" s="7">
        <f>'Tong hop DG DV-HGD'!$D$24</f>
        <v>623133</v>
      </c>
      <c r="L14" s="26">
        <f t="shared" si="3"/>
        <v>703133</v>
      </c>
      <c r="M14" s="7">
        <v>630000</v>
      </c>
      <c r="N14" s="7">
        <v>120000</v>
      </c>
      <c r="O14" s="12">
        <f t="shared" si="4"/>
        <v>-119133</v>
      </c>
      <c r="P14" s="7">
        <f>'Tong hop DG DV-HGD'!$D$24</f>
        <v>623133</v>
      </c>
      <c r="Q14" s="31">
        <f t="shared" si="5"/>
        <v>743133</v>
      </c>
      <c r="R14" s="7">
        <v>630000</v>
      </c>
      <c r="S14" s="7">
        <v>200000</v>
      </c>
      <c r="T14" s="12">
        <f t="shared" si="6"/>
        <v>-490535</v>
      </c>
      <c r="U14" s="7">
        <f>'Tong hop DG DV-HGD'!$D$25</f>
        <v>994535</v>
      </c>
      <c r="V14" s="31">
        <f t="shared" si="7"/>
        <v>1194535</v>
      </c>
      <c r="W14" s="7">
        <v>490000</v>
      </c>
      <c r="X14" s="7">
        <v>130000</v>
      </c>
      <c r="Y14" s="12">
        <f t="shared" si="8"/>
        <v>-116318.5172413793</v>
      </c>
      <c r="Z14" s="7">
        <f>'Tong hop DG DV-HGD'!$D$26</f>
        <v>508318.5172413793</v>
      </c>
      <c r="AA14" s="31">
        <f t="shared" si="9"/>
        <v>638318.51724137925</v>
      </c>
      <c r="AJ14" s="15"/>
    </row>
    <row r="15" spans="1:36" s="5" customFormat="1" ht="30" customHeight="1">
      <c r="A15" s="6"/>
      <c r="B15" s="1" t="s">
        <v>8</v>
      </c>
      <c r="C15" s="12">
        <v>1000000</v>
      </c>
      <c r="D15" s="12">
        <v>180000</v>
      </c>
      <c r="E15" s="12">
        <f t="shared" si="0"/>
        <v>-29504</v>
      </c>
      <c r="F15" s="12">
        <f>'Tong hop DG DV-HGD'!$D$13</f>
        <v>829504</v>
      </c>
      <c r="G15" s="26">
        <f t="shared" si="1"/>
        <v>1009504</v>
      </c>
      <c r="H15" s="7">
        <v>700000</v>
      </c>
      <c r="I15" s="7">
        <v>100000</v>
      </c>
      <c r="J15" s="12">
        <f t="shared" si="2"/>
        <v>-63133</v>
      </c>
      <c r="K15" s="7">
        <f>'Tong hop DG DV-HGD'!$D$24</f>
        <v>623133</v>
      </c>
      <c r="L15" s="26">
        <f t="shared" si="3"/>
        <v>723133</v>
      </c>
      <c r="M15" s="7">
        <v>900000</v>
      </c>
      <c r="N15" s="7">
        <v>150000</v>
      </c>
      <c r="O15" s="12">
        <f t="shared" si="4"/>
        <v>96867</v>
      </c>
      <c r="P15" s="7">
        <f>'Tong hop DG DV-HGD'!$D$24</f>
        <v>623133</v>
      </c>
      <c r="Q15" s="31">
        <f t="shared" si="5"/>
        <v>773133</v>
      </c>
      <c r="R15" s="7">
        <v>900000</v>
      </c>
      <c r="S15" s="7">
        <v>250000</v>
      </c>
      <c r="T15" s="12">
        <f t="shared" si="6"/>
        <v>-274535</v>
      </c>
      <c r="U15" s="7">
        <f>'Tong hop DG DV-HGD'!$D$25</f>
        <v>994535</v>
      </c>
      <c r="V15" s="31">
        <f t="shared" si="7"/>
        <v>1244535</v>
      </c>
      <c r="W15" s="7">
        <v>700000</v>
      </c>
      <c r="X15" s="7">
        <v>150000</v>
      </c>
      <c r="Y15" s="12">
        <f t="shared" si="8"/>
        <v>51681.482758620696</v>
      </c>
      <c r="Z15" s="7">
        <f>'Tong hop DG DV-HGD'!$D$26</f>
        <v>508318.5172413793</v>
      </c>
      <c r="AA15" s="31">
        <f t="shared" si="9"/>
        <v>658318.51724137925</v>
      </c>
      <c r="AJ15" s="15"/>
    </row>
    <row r="16" spans="1:36" s="5" customFormat="1" ht="30" customHeight="1">
      <c r="A16" s="36">
        <v>2</v>
      </c>
      <c r="B16" s="37" t="s">
        <v>9</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C16" s="16"/>
      <c r="AE16" s="16"/>
    </row>
    <row r="17" spans="1:33" s="5" customFormat="1" ht="30" customHeight="1">
      <c r="A17" s="6"/>
      <c r="B17" s="1" t="s">
        <v>3</v>
      </c>
      <c r="C17" s="7">
        <v>200000</v>
      </c>
      <c r="D17" s="7">
        <v>80000</v>
      </c>
      <c r="E17" s="12">
        <f>(C17*80%)-F17</f>
        <v>-669504</v>
      </c>
      <c r="F17" s="7">
        <f>'Tong hop DG DV-HGD'!$D$13</f>
        <v>829504</v>
      </c>
      <c r="G17" s="26">
        <f>D17+F17</f>
        <v>909504</v>
      </c>
      <c r="H17" s="7">
        <v>140000</v>
      </c>
      <c r="I17" s="7">
        <v>60000</v>
      </c>
      <c r="J17" s="12">
        <f>(H17*80%)-K17</f>
        <v>-511133</v>
      </c>
      <c r="K17" s="7">
        <f>'Tong hop DG DV-HGD'!$D$24</f>
        <v>623133</v>
      </c>
      <c r="L17" s="26">
        <f t="shared" si="3"/>
        <v>683133</v>
      </c>
      <c r="M17" s="7">
        <v>180000</v>
      </c>
      <c r="N17" s="7">
        <v>60000</v>
      </c>
      <c r="O17" s="12">
        <f>(M17*80%)-P17</f>
        <v>-479133</v>
      </c>
      <c r="P17" s="7">
        <f>'Tong hop DG DV-HGD'!$D$24</f>
        <v>623133</v>
      </c>
      <c r="Q17" s="31">
        <f t="shared" si="5"/>
        <v>683133</v>
      </c>
      <c r="R17" s="7">
        <v>180000</v>
      </c>
      <c r="S17" s="7">
        <v>100000</v>
      </c>
      <c r="T17" s="12">
        <f>(R17*80%)-U17</f>
        <v>-850535</v>
      </c>
      <c r="U17" s="7">
        <f>'Tong hop DG DV-HGD'!$D$25</f>
        <v>994535</v>
      </c>
      <c r="V17" s="31">
        <f t="shared" si="7"/>
        <v>1094535</v>
      </c>
      <c r="W17" s="7">
        <v>140000</v>
      </c>
      <c r="X17" s="7">
        <v>70000</v>
      </c>
      <c r="Y17" s="12">
        <f>(W17*80%)-Z17</f>
        <v>-396318.5172413793</v>
      </c>
      <c r="Z17" s="7">
        <f>'Tong hop DG DV-HGD'!$D$26</f>
        <v>508318.5172413793</v>
      </c>
      <c r="AA17" s="31">
        <f>X17+Z17</f>
        <v>578318.51724137925</v>
      </c>
      <c r="AB17" s="15"/>
      <c r="AC17" s="15"/>
      <c r="AD17" s="15"/>
      <c r="AE17" s="15"/>
      <c r="AF17" s="15"/>
      <c r="AG17" s="16"/>
    </row>
    <row r="18" spans="1:33" s="5" customFormat="1" ht="30" customHeight="1">
      <c r="A18" s="6"/>
      <c r="B18" s="1" t="s">
        <v>4</v>
      </c>
      <c r="C18" s="7">
        <v>400000</v>
      </c>
      <c r="D18" s="7">
        <v>100000</v>
      </c>
      <c r="E18" s="12">
        <f t="shared" ref="E18:E22" si="10">(C18*80%)-F18</f>
        <v>-509504</v>
      </c>
      <c r="F18" s="7">
        <f>'Tong hop DG DV-HGD'!$D$13</f>
        <v>829504</v>
      </c>
      <c r="G18" s="26">
        <f t="shared" ref="G18:G22" si="11">D18+F18</f>
        <v>929504</v>
      </c>
      <c r="H18" s="7">
        <v>280000</v>
      </c>
      <c r="I18" s="7">
        <v>90000</v>
      </c>
      <c r="J18" s="12">
        <f t="shared" ref="J18:J22" si="12">(H18*80%)-K18</f>
        <v>-399133</v>
      </c>
      <c r="K18" s="7">
        <f>'Tong hop DG DV-HGD'!$D$24</f>
        <v>623133</v>
      </c>
      <c r="L18" s="26">
        <f t="shared" si="3"/>
        <v>713133</v>
      </c>
      <c r="M18" s="7">
        <v>360000</v>
      </c>
      <c r="N18" s="7">
        <v>110000</v>
      </c>
      <c r="O18" s="12">
        <f t="shared" ref="O18:O22" si="13">(M18*80%)-P18</f>
        <v>-335133</v>
      </c>
      <c r="P18" s="7">
        <f>'Tong hop DG DV-HGD'!$D$24</f>
        <v>623133</v>
      </c>
      <c r="Q18" s="31">
        <f t="shared" si="5"/>
        <v>733133</v>
      </c>
      <c r="R18" s="7">
        <v>360000</v>
      </c>
      <c r="S18" s="7">
        <v>130000</v>
      </c>
      <c r="T18" s="12">
        <f t="shared" ref="T18:T22" si="14">(R18*80%)-U18</f>
        <v>-706535</v>
      </c>
      <c r="U18" s="7">
        <f>'Tong hop DG DV-HGD'!$D$25</f>
        <v>994535</v>
      </c>
      <c r="V18" s="31">
        <f t="shared" si="7"/>
        <v>1124535</v>
      </c>
      <c r="W18" s="7">
        <v>280000</v>
      </c>
      <c r="X18" s="7">
        <v>120000</v>
      </c>
      <c r="Y18" s="12">
        <f t="shared" ref="Y18:Y22" si="15">(W18*80%)-Z18</f>
        <v>-284318.5172413793</v>
      </c>
      <c r="Z18" s="7">
        <f>'Tong hop DG DV-HGD'!$D$26</f>
        <v>508318.5172413793</v>
      </c>
      <c r="AA18" s="31">
        <f t="shared" ref="AA18:AA22" si="16">X18+Z18</f>
        <v>628318.51724137925</v>
      </c>
      <c r="AC18" s="15"/>
      <c r="AD18" s="15"/>
      <c r="AE18" s="15"/>
    </row>
    <row r="19" spans="1:33" s="5" customFormat="1" ht="30" customHeight="1">
      <c r="A19" s="6"/>
      <c r="B19" s="1" t="s">
        <v>5</v>
      </c>
      <c r="C19" s="7">
        <v>500000</v>
      </c>
      <c r="D19" s="7">
        <v>120000</v>
      </c>
      <c r="E19" s="12">
        <f t="shared" si="10"/>
        <v>-429504</v>
      </c>
      <c r="F19" s="7">
        <f>'Tong hop DG DV-HGD'!$D$13</f>
        <v>829504</v>
      </c>
      <c r="G19" s="26">
        <f t="shared" si="11"/>
        <v>949504</v>
      </c>
      <c r="H19" s="7">
        <v>350000</v>
      </c>
      <c r="I19" s="7">
        <v>100000</v>
      </c>
      <c r="J19" s="12">
        <f t="shared" si="12"/>
        <v>-343133</v>
      </c>
      <c r="K19" s="7">
        <f>'Tong hop DG DV-HGD'!$D$24</f>
        <v>623133</v>
      </c>
      <c r="L19" s="26">
        <f t="shared" si="3"/>
        <v>723133</v>
      </c>
      <c r="M19" s="7">
        <v>450000</v>
      </c>
      <c r="N19" s="7">
        <v>130000</v>
      </c>
      <c r="O19" s="12">
        <f t="shared" si="13"/>
        <v>-263133</v>
      </c>
      <c r="P19" s="7">
        <f>'Tong hop DG DV-HGD'!$D$24</f>
        <v>623133</v>
      </c>
      <c r="Q19" s="31">
        <f t="shared" si="5"/>
        <v>753133</v>
      </c>
      <c r="R19" s="7">
        <v>450000</v>
      </c>
      <c r="S19" s="7">
        <v>140000</v>
      </c>
      <c r="T19" s="12">
        <f t="shared" si="14"/>
        <v>-634535</v>
      </c>
      <c r="U19" s="7">
        <f>'Tong hop DG DV-HGD'!$D$25</f>
        <v>994535</v>
      </c>
      <c r="V19" s="31">
        <f t="shared" si="7"/>
        <v>1134535</v>
      </c>
      <c r="W19" s="7">
        <v>350000</v>
      </c>
      <c r="X19" s="7">
        <v>130000</v>
      </c>
      <c r="Y19" s="12">
        <f t="shared" si="15"/>
        <v>-228318.5172413793</v>
      </c>
      <c r="Z19" s="7">
        <f>'Tong hop DG DV-HGD'!$D$26</f>
        <v>508318.5172413793</v>
      </c>
      <c r="AA19" s="31">
        <f t="shared" si="16"/>
        <v>638318.51724137925</v>
      </c>
    </row>
    <row r="20" spans="1:33" s="5" customFormat="1" ht="30" customHeight="1">
      <c r="A20" s="6"/>
      <c r="B20" s="1" t="s">
        <v>6</v>
      </c>
      <c r="C20" s="7">
        <v>600000</v>
      </c>
      <c r="D20" s="7">
        <v>150000</v>
      </c>
      <c r="E20" s="12">
        <f t="shared" si="10"/>
        <v>-349504</v>
      </c>
      <c r="F20" s="7">
        <f>'Tong hop DG DV-HGD'!$D$13</f>
        <v>829504</v>
      </c>
      <c r="G20" s="26">
        <f t="shared" si="11"/>
        <v>979504</v>
      </c>
      <c r="H20" s="7">
        <v>420000</v>
      </c>
      <c r="I20" s="7">
        <v>140000</v>
      </c>
      <c r="J20" s="12">
        <f t="shared" si="12"/>
        <v>-287133</v>
      </c>
      <c r="K20" s="7">
        <f>'Tong hop DG DV-HGD'!$D$24</f>
        <v>623133</v>
      </c>
      <c r="L20" s="26">
        <f t="shared" si="3"/>
        <v>763133</v>
      </c>
      <c r="M20" s="7">
        <v>540000</v>
      </c>
      <c r="N20" s="7">
        <v>150000</v>
      </c>
      <c r="O20" s="12">
        <f t="shared" si="13"/>
        <v>-191133</v>
      </c>
      <c r="P20" s="7">
        <f>'Tong hop DG DV-HGD'!$D$24</f>
        <v>623133</v>
      </c>
      <c r="Q20" s="31">
        <f t="shared" si="5"/>
        <v>773133</v>
      </c>
      <c r="R20" s="7">
        <v>540000</v>
      </c>
      <c r="S20" s="7">
        <v>170000</v>
      </c>
      <c r="T20" s="12">
        <f t="shared" si="14"/>
        <v>-562535</v>
      </c>
      <c r="U20" s="7">
        <f>'Tong hop DG DV-HGD'!$D$25</f>
        <v>994535</v>
      </c>
      <c r="V20" s="31">
        <f t="shared" si="7"/>
        <v>1164535</v>
      </c>
      <c r="W20" s="7">
        <v>420000</v>
      </c>
      <c r="X20" s="7">
        <v>160000</v>
      </c>
      <c r="Y20" s="12">
        <f t="shared" si="15"/>
        <v>-172318.5172413793</v>
      </c>
      <c r="Z20" s="7">
        <f>'Tong hop DG DV-HGD'!$D$26</f>
        <v>508318.5172413793</v>
      </c>
      <c r="AA20" s="31">
        <f t="shared" si="16"/>
        <v>668318.51724137925</v>
      </c>
    </row>
    <row r="21" spans="1:33" s="5" customFormat="1" ht="30" customHeight="1">
      <c r="A21" s="6"/>
      <c r="B21" s="1" t="s">
        <v>7</v>
      </c>
      <c r="C21" s="7">
        <v>800000</v>
      </c>
      <c r="D21" s="7">
        <v>180000</v>
      </c>
      <c r="E21" s="12">
        <f t="shared" si="10"/>
        <v>-189504</v>
      </c>
      <c r="F21" s="7">
        <f>'Tong hop DG DV-HGD'!$D$13</f>
        <v>829504</v>
      </c>
      <c r="G21" s="26">
        <f t="shared" si="11"/>
        <v>1009504</v>
      </c>
      <c r="H21" s="7">
        <v>560000</v>
      </c>
      <c r="I21" s="7">
        <v>180000</v>
      </c>
      <c r="J21" s="12">
        <f t="shared" si="12"/>
        <v>-175133</v>
      </c>
      <c r="K21" s="7">
        <f>'Tong hop DG DV-HGD'!$D$24</f>
        <v>623133</v>
      </c>
      <c r="L21" s="26">
        <f t="shared" si="3"/>
        <v>803133</v>
      </c>
      <c r="M21" s="7">
        <v>720000</v>
      </c>
      <c r="N21" s="7">
        <v>200000</v>
      </c>
      <c r="O21" s="12">
        <f t="shared" si="13"/>
        <v>-47133</v>
      </c>
      <c r="P21" s="7">
        <f>'Tong hop DG DV-HGD'!$D$24</f>
        <v>623133</v>
      </c>
      <c r="Q21" s="31">
        <f t="shared" si="5"/>
        <v>823133</v>
      </c>
      <c r="R21" s="7">
        <v>720000</v>
      </c>
      <c r="S21" s="7">
        <v>220000</v>
      </c>
      <c r="T21" s="12">
        <f t="shared" si="14"/>
        <v>-418535</v>
      </c>
      <c r="U21" s="7">
        <f>'Tong hop DG DV-HGD'!$D$25</f>
        <v>994535</v>
      </c>
      <c r="V21" s="31">
        <f t="shared" si="7"/>
        <v>1214535</v>
      </c>
      <c r="W21" s="7">
        <v>560000</v>
      </c>
      <c r="X21" s="7">
        <v>200000</v>
      </c>
      <c r="Y21" s="12">
        <f t="shared" si="15"/>
        <v>-60318.517241379304</v>
      </c>
      <c r="Z21" s="7">
        <f>'Tong hop DG DV-HGD'!$D$26</f>
        <v>508318.5172413793</v>
      </c>
      <c r="AA21" s="31">
        <f t="shared" si="16"/>
        <v>708318.51724137925</v>
      </c>
    </row>
    <row r="22" spans="1:33" s="5" customFormat="1" ht="30" customHeight="1">
      <c r="A22" s="6"/>
      <c r="B22" s="1" t="s">
        <v>8</v>
      </c>
      <c r="C22" s="7">
        <v>1200000</v>
      </c>
      <c r="D22" s="7">
        <v>200000</v>
      </c>
      <c r="E22" s="12">
        <f t="shared" si="10"/>
        <v>130496</v>
      </c>
      <c r="F22" s="7">
        <f>'Tong hop DG DV-HGD'!$D$13</f>
        <v>829504</v>
      </c>
      <c r="G22" s="26">
        <f t="shared" si="11"/>
        <v>1029504</v>
      </c>
      <c r="H22" s="7">
        <v>840000</v>
      </c>
      <c r="I22" s="7">
        <v>200000</v>
      </c>
      <c r="J22" s="12">
        <f t="shared" si="12"/>
        <v>48867</v>
      </c>
      <c r="K22" s="7">
        <f>'Tong hop DG DV-HGD'!$D$24</f>
        <v>623133</v>
      </c>
      <c r="L22" s="26">
        <f t="shared" si="3"/>
        <v>823133</v>
      </c>
      <c r="M22" s="7">
        <v>1080000</v>
      </c>
      <c r="N22" s="7">
        <v>240000</v>
      </c>
      <c r="O22" s="12">
        <f t="shared" si="13"/>
        <v>240867</v>
      </c>
      <c r="P22" s="7">
        <f>'Tong hop DG DV-HGD'!$D$24</f>
        <v>623133</v>
      </c>
      <c r="Q22" s="31">
        <f t="shared" si="5"/>
        <v>863133</v>
      </c>
      <c r="R22" s="7">
        <v>1080000</v>
      </c>
      <c r="S22" s="7">
        <v>270000</v>
      </c>
      <c r="T22" s="12">
        <f t="shared" si="14"/>
        <v>-130535</v>
      </c>
      <c r="U22" s="7">
        <f>'Tong hop DG DV-HGD'!$D$25</f>
        <v>994535</v>
      </c>
      <c r="V22" s="31">
        <f t="shared" si="7"/>
        <v>1264535</v>
      </c>
      <c r="W22" s="7">
        <v>840000</v>
      </c>
      <c r="X22" s="7">
        <v>250000</v>
      </c>
      <c r="Y22" s="12">
        <f t="shared" si="15"/>
        <v>163681.4827586207</v>
      </c>
      <c r="Z22" s="7">
        <f>'Tong hop DG DV-HGD'!$D$26</f>
        <v>508318.5172413793</v>
      </c>
      <c r="AA22" s="31">
        <f t="shared" si="16"/>
        <v>758318.51724137925</v>
      </c>
    </row>
    <row r="23" spans="1:33" s="5" customFormat="1" ht="30" customHeight="1">
      <c r="A23" s="40" t="s">
        <v>31</v>
      </c>
      <c r="B23" s="41" t="s">
        <v>10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C23" s="5">
        <f>(L23+Q23)/2</f>
        <v>0</v>
      </c>
    </row>
    <row r="24" spans="1:33" s="5" customFormat="1" ht="30" customHeight="1">
      <c r="A24" s="36">
        <v>1</v>
      </c>
      <c r="B24" s="37" t="s">
        <v>2</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17"/>
      <c r="AC24" s="18"/>
    </row>
    <row r="25" spans="1:33" s="5" customFormat="1" ht="30" customHeight="1">
      <c r="A25" s="6"/>
      <c r="B25" s="1" t="s">
        <v>3</v>
      </c>
      <c r="C25" s="7">
        <v>200000</v>
      </c>
      <c r="D25" s="7">
        <v>100000</v>
      </c>
      <c r="E25" s="12">
        <f>(C25*80%)-F25</f>
        <v>-646214</v>
      </c>
      <c r="F25" s="7">
        <f>'Tong hop DG DV-TC'!$D$12</f>
        <v>806214</v>
      </c>
      <c r="G25" s="26">
        <f t="shared" ref="G25:G35" si="17">D25+F25</f>
        <v>906214</v>
      </c>
      <c r="H25" s="7">
        <v>140000</v>
      </c>
      <c r="I25" s="7">
        <f>H25/2</f>
        <v>70000</v>
      </c>
      <c r="J25" s="12">
        <f>(H25*80%)-K25</f>
        <v>-651803</v>
      </c>
      <c r="K25" s="7">
        <f>'Tong hop DG DV-TC'!$D$17</f>
        <v>763803</v>
      </c>
      <c r="L25" s="26">
        <f t="shared" ref="L25:L47" si="18">I25+K25</f>
        <v>833803</v>
      </c>
      <c r="M25" s="7">
        <v>180000</v>
      </c>
      <c r="N25" s="7">
        <v>80000</v>
      </c>
      <c r="O25" s="12">
        <f>(M25*80%)-P25</f>
        <v>-619803</v>
      </c>
      <c r="P25" s="7">
        <f>'Tong hop DG DV-TC'!$D$17</f>
        <v>763803</v>
      </c>
      <c r="Q25" s="31">
        <f t="shared" ref="Q25:Q47" si="19">N25+P25</f>
        <v>843803</v>
      </c>
      <c r="R25" s="7">
        <v>180000</v>
      </c>
      <c r="S25" s="7">
        <v>70000</v>
      </c>
      <c r="T25" s="12">
        <f>(R25*80%)-U25</f>
        <v>-689609</v>
      </c>
      <c r="U25" s="7">
        <f>'Tong hop DG DV-TC'!$D$18</f>
        <v>833609</v>
      </c>
      <c r="V25" s="31">
        <f t="shared" ref="V25:V47" si="20">S25+U25</f>
        <v>903609</v>
      </c>
      <c r="W25" s="7">
        <v>140000</v>
      </c>
      <c r="X25" s="7">
        <v>60000</v>
      </c>
      <c r="Y25" s="12">
        <f>(W25*80%)-Z25</f>
        <v>-386707.69230769231</v>
      </c>
      <c r="Z25" s="7">
        <f>'Tong hop DG DV-TC'!$D$19</f>
        <v>498707.69230769231</v>
      </c>
      <c r="AA25" s="31">
        <f t="shared" ref="AA25:AA47" si="21">X25+Z25</f>
        <v>558707.69230769225</v>
      </c>
    </row>
    <row r="26" spans="1:33" s="5" customFormat="1" ht="30" customHeight="1">
      <c r="A26" s="6"/>
      <c r="B26" s="1" t="s">
        <v>4</v>
      </c>
      <c r="C26" s="7">
        <v>400000</v>
      </c>
      <c r="D26" s="7">
        <v>150000</v>
      </c>
      <c r="E26" s="12">
        <f t="shared" ref="E26:E35" si="22">(C26*80%)-F26</f>
        <v>-486214</v>
      </c>
      <c r="F26" s="7">
        <f>'Tong hop DG DV-TC'!$D$12</f>
        <v>806214</v>
      </c>
      <c r="G26" s="26">
        <f t="shared" si="17"/>
        <v>956214</v>
      </c>
      <c r="H26" s="7">
        <v>280000</v>
      </c>
      <c r="I26" s="7">
        <v>100000</v>
      </c>
      <c r="J26" s="12">
        <f t="shared" ref="J26:J35" si="23">(H26*80%)-K26</f>
        <v>-539803</v>
      </c>
      <c r="K26" s="7">
        <f>'Tong hop DG DV-TC'!$D$17</f>
        <v>763803</v>
      </c>
      <c r="L26" s="26">
        <f t="shared" si="18"/>
        <v>863803</v>
      </c>
      <c r="M26" s="7">
        <v>360000</v>
      </c>
      <c r="N26" s="7">
        <v>120000</v>
      </c>
      <c r="O26" s="12">
        <f t="shared" ref="O26:O35" si="24">(M26*80%)-P26</f>
        <v>-475803</v>
      </c>
      <c r="P26" s="7">
        <f>'Tong hop DG DV-TC'!$D$17</f>
        <v>763803</v>
      </c>
      <c r="Q26" s="31">
        <f t="shared" si="19"/>
        <v>883803</v>
      </c>
      <c r="R26" s="7">
        <v>360000</v>
      </c>
      <c r="S26" s="7">
        <v>100000</v>
      </c>
      <c r="T26" s="12">
        <f t="shared" ref="T26:T35" si="25">(R26*80%)-U26</f>
        <v>-545609</v>
      </c>
      <c r="U26" s="7">
        <f>'Tong hop DG DV-TC'!$D$18</f>
        <v>833609</v>
      </c>
      <c r="V26" s="31">
        <f t="shared" si="20"/>
        <v>933609</v>
      </c>
      <c r="W26" s="7">
        <v>280000</v>
      </c>
      <c r="X26" s="7">
        <v>90000</v>
      </c>
      <c r="Y26" s="12">
        <f t="shared" ref="Y26:Y35" si="26">(W26*80%)-Z26</f>
        <v>-274707.69230769231</v>
      </c>
      <c r="Z26" s="7">
        <f>'Tong hop DG DV-TC'!$D$19</f>
        <v>498707.69230769231</v>
      </c>
      <c r="AA26" s="31">
        <f t="shared" si="21"/>
        <v>588707.69230769225</v>
      </c>
    </row>
    <row r="27" spans="1:33" s="5" customFormat="1" ht="30" customHeight="1">
      <c r="A27" s="6"/>
      <c r="B27" s="1" t="s">
        <v>5</v>
      </c>
      <c r="C27" s="12">
        <v>600000</v>
      </c>
      <c r="D27" s="12">
        <v>200000</v>
      </c>
      <c r="E27" s="12">
        <f t="shared" si="22"/>
        <v>-326214</v>
      </c>
      <c r="F27" s="7">
        <f>'Tong hop DG DV-TC'!$D$12</f>
        <v>806214</v>
      </c>
      <c r="G27" s="26">
        <f t="shared" si="17"/>
        <v>1006214</v>
      </c>
      <c r="H27" s="7">
        <v>420000</v>
      </c>
      <c r="I27" s="7">
        <v>150000</v>
      </c>
      <c r="J27" s="12">
        <f t="shared" si="23"/>
        <v>-427803</v>
      </c>
      <c r="K27" s="7">
        <f>'Tong hop DG DV-TC'!$D$17</f>
        <v>763803</v>
      </c>
      <c r="L27" s="26">
        <f t="shared" si="18"/>
        <v>913803</v>
      </c>
      <c r="M27" s="7">
        <v>540000</v>
      </c>
      <c r="N27" s="7">
        <v>150000</v>
      </c>
      <c r="O27" s="12">
        <f t="shared" si="24"/>
        <v>-331803</v>
      </c>
      <c r="P27" s="7">
        <f>'Tong hop DG DV-TC'!$D$17</f>
        <v>763803</v>
      </c>
      <c r="Q27" s="31">
        <f t="shared" si="19"/>
        <v>913803</v>
      </c>
      <c r="R27" s="7">
        <v>540000</v>
      </c>
      <c r="S27" s="7">
        <v>150000</v>
      </c>
      <c r="T27" s="12">
        <f t="shared" si="25"/>
        <v>-401609</v>
      </c>
      <c r="U27" s="7">
        <f>'Tong hop DG DV-TC'!$D$18</f>
        <v>833609</v>
      </c>
      <c r="V27" s="31">
        <f t="shared" si="20"/>
        <v>983609</v>
      </c>
      <c r="W27" s="7">
        <v>420000</v>
      </c>
      <c r="X27" s="7">
        <v>140000</v>
      </c>
      <c r="Y27" s="12">
        <f t="shared" si="26"/>
        <v>-162707.69230769231</v>
      </c>
      <c r="Z27" s="7">
        <f>'Tong hop DG DV-TC'!$D$19</f>
        <v>498707.69230769231</v>
      </c>
      <c r="AA27" s="31">
        <f t="shared" si="21"/>
        <v>638707.69230769225</v>
      </c>
    </row>
    <row r="28" spans="1:33" s="5" customFormat="1" ht="30" customHeight="1">
      <c r="A28" s="6"/>
      <c r="B28" s="1" t="s">
        <v>6</v>
      </c>
      <c r="C28" s="12">
        <v>900000</v>
      </c>
      <c r="D28" s="12">
        <v>250000</v>
      </c>
      <c r="E28" s="12">
        <f t="shared" si="22"/>
        <v>-86214</v>
      </c>
      <c r="F28" s="7">
        <f>'Tong hop DG DV-TC'!$D$12</f>
        <v>806214</v>
      </c>
      <c r="G28" s="26">
        <f t="shared" si="17"/>
        <v>1056214</v>
      </c>
      <c r="H28" s="7">
        <v>630000</v>
      </c>
      <c r="I28" s="7">
        <v>200000</v>
      </c>
      <c r="J28" s="12">
        <f t="shared" si="23"/>
        <v>-259803</v>
      </c>
      <c r="K28" s="7">
        <f>'Tong hop DG DV-TC'!$D$17</f>
        <v>763803</v>
      </c>
      <c r="L28" s="26">
        <f t="shared" si="18"/>
        <v>963803</v>
      </c>
      <c r="M28" s="7">
        <v>810000</v>
      </c>
      <c r="N28" s="7">
        <v>170000</v>
      </c>
      <c r="O28" s="12">
        <f t="shared" si="24"/>
        <v>-115803</v>
      </c>
      <c r="P28" s="7">
        <f>'Tong hop DG DV-TC'!$D$17</f>
        <v>763803</v>
      </c>
      <c r="Q28" s="31">
        <f t="shared" si="19"/>
        <v>933803</v>
      </c>
      <c r="R28" s="7">
        <v>810000</v>
      </c>
      <c r="S28" s="7">
        <v>180000</v>
      </c>
      <c r="T28" s="12">
        <f t="shared" si="25"/>
        <v>-185609</v>
      </c>
      <c r="U28" s="7">
        <f>'Tong hop DG DV-TC'!$D$18</f>
        <v>833609</v>
      </c>
      <c r="V28" s="31">
        <f t="shared" si="20"/>
        <v>1013609</v>
      </c>
      <c r="W28" s="7">
        <v>630000</v>
      </c>
      <c r="X28" s="7">
        <v>150000</v>
      </c>
      <c r="Y28" s="12">
        <f t="shared" si="26"/>
        <v>5292.3076923076878</v>
      </c>
      <c r="Z28" s="7">
        <f>'Tong hop DG DV-TC'!$D$19</f>
        <v>498707.69230769231</v>
      </c>
      <c r="AA28" s="31">
        <f t="shared" si="21"/>
        <v>648707.69230769225</v>
      </c>
    </row>
    <row r="29" spans="1:33" s="5" customFormat="1" ht="30" customHeight="1">
      <c r="A29" s="6"/>
      <c r="B29" s="1" t="s">
        <v>7</v>
      </c>
      <c r="C29" s="12">
        <v>1200000</v>
      </c>
      <c r="D29" s="12">
        <v>300000</v>
      </c>
      <c r="E29" s="12">
        <f t="shared" si="22"/>
        <v>153786</v>
      </c>
      <c r="F29" s="7">
        <f>'Tong hop DG DV-TC'!$D$12</f>
        <v>806214</v>
      </c>
      <c r="G29" s="26">
        <f t="shared" si="17"/>
        <v>1106214</v>
      </c>
      <c r="H29" s="7">
        <v>840000</v>
      </c>
      <c r="I29" s="7">
        <v>250000</v>
      </c>
      <c r="J29" s="12">
        <f t="shared" si="23"/>
        <v>-91803</v>
      </c>
      <c r="K29" s="7">
        <f>'Tong hop DG DV-TC'!$D$17</f>
        <v>763803</v>
      </c>
      <c r="L29" s="26">
        <f t="shared" si="18"/>
        <v>1013803</v>
      </c>
      <c r="M29" s="7">
        <v>1080000</v>
      </c>
      <c r="N29" s="7">
        <v>220000</v>
      </c>
      <c r="O29" s="12">
        <f t="shared" si="24"/>
        <v>100197</v>
      </c>
      <c r="P29" s="7">
        <f>'Tong hop DG DV-TC'!$D$17</f>
        <v>763803</v>
      </c>
      <c r="Q29" s="31">
        <f t="shared" si="19"/>
        <v>983803</v>
      </c>
      <c r="R29" s="7">
        <v>1080000</v>
      </c>
      <c r="S29" s="7">
        <v>220000</v>
      </c>
      <c r="T29" s="12">
        <f t="shared" si="25"/>
        <v>30391</v>
      </c>
      <c r="U29" s="7">
        <f>'Tong hop DG DV-TC'!$D$18</f>
        <v>833609</v>
      </c>
      <c r="V29" s="31">
        <f t="shared" si="20"/>
        <v>1053609</v>
      </c>
      <c r="W29" s="7">
        <v>840000</v>
      </c>
      <c r="X29" s="7">
        <v>190000</v>
      </c>
      <c r="Y29" s="12">
        <f t="shared" si="26"/>
        <v>173292.30769230769</v>
      </c>
      <c r="Z29" s="7">
        <f>'Tong hop DG DV-TC'!$D$19</f>
        <v>498707.69230769231</v>
      </c>
      <c r="AA29" s="31">
        <f t="shared" si="21"/>
        <v>688707.69230769225</v>
      </c>
    </row>
    <row r="30" spans="1:33" s="5" customFormat="1" ht="30" customHeight="1">
      <c r="A30" s="6"/>
      <c r="B30" s="1" t="s">
        <v>11</v>
      </c>
      <c r="C30" s="12">
        <v>1500000</v>
      </c>
      <c r="D30" s="12">
        <v>350000</v>
      </c>
      <c r="E30" s="12">
        <f t="shared" si="22"/>
        <v>393786</v>
      </c>
      <c r="F30" s="7">
        <f>'Tong hop DG DV-TC'!$D$12</f>
        <v>806214</v>
      </c>
      <c r="G30" s="26">
        <f t="shared" si="17"/>
        <v>1156214</v>
      </c>
      <c r="H30" s="7">
        <v>1050000</v>
      </c>
      <c r="I30" s="7">
        <v>300000</v>
      </c>
      <c r="J30" s="12">
        <f t="shared" si="23"/>
        <v>76197</v>
      </c>
      <c r="K30" s="7">
        <f>'Tong hop DG DV-TC'!$D$17</f>
        <v>763803</v>
      </c>
      <c r="L30" s="26">
        <f t="shared" si="18"/>
        <v>1063803</v>
      </c>
      <c r="M30" s="7">
        <v>1350000</v>
      </c>
      <c r="N30" s="7">
        <v>300000</v>
      </c>
      <c r="O30" s="12">
        <f t="shared" si="24"/>
        <v>316197</v>
      </c>
      <c r="P30" s="7">
        <f>'Tong hop DG DV-TC'!$D$17</f>
        <v>763803</v>
      </c>
      <c r="Q30" s="31">
        <f t="shared" si="19"/>
        <v>1063803</v>
      </c>
      <c r="R30" s="7">
        <v>1350000</v>
      </c>
      <c r="S30" s="7">
        <v>270000</v>
      </c>
      <c r="T30" s="12">
        <f t="shared" si="25"/>
        <v>246391</v>
      </c>
      <c r="U30" s="7">
        <f>'Tong hop DG DV-TC'!$D$18</f>
        <v>833609</v>
      </c>
      <c r="V30" s="31">
        <f t="shared" si="20"/>
        <v>1103609</v>
      </c>
      <c r="W30" s="7">
        <v>1050000</v>
      </c>
      <c r="X30" s="7">
        <v>340000</v>
      </c>
      <c r="Y30" s="12">
        <f t="shared" si="26"/>
        <v>341292.30769230769</v>
      </c>
      <c r="Z30" s="7">
        <f>'Tong hop DG DV-TC'!$D$19</f>
        <v>498707.69230769231</v>
      </c>
      <c r="AA30" s="31">
        <f t="shared" si="21"/>
        <v>838707.69230769225</v>
      </c>
    </row>
    <row r="31" spans="1:33" s="5" customFormat="1" ht="30" customHeight="1">
      <c r="A31" s="6"/>
      <c r="B31" s="1" t="s">
        <v>12</v>
      </c>
      <c r="C31" s="12">
        <v>2000000</v>
      </c>
      <c r="D31" s="12">
        <v>1000000</v>
      </c>
      <c r="E31" s="12">
        <f t="shared" si="22"/>
        <v>793786</v>
      </c>
      <c r="F31" s="7">
        <f>'Tong hop DG DV-TC'!$D$12</f>
        <v>806214</v>
      </c>
      <c r="G31" s="26">
        <f t="shared" si="17"/>
        <v>1806214</v>
      </c>
      <c r="H31" s="7">
        <v>1400000</v>
      </c>
      <c r="I31" s="7">
        <v>350000</v>
      </c>
      <c r="J31" s="12">
        <f t="shared" si="23"/>
        <v>356197</v>
      </c>
      <c r="K31" s="7">
        <f>'Tong hop DG DV-TC'!$D$17</f>
        <v>763803</v>
      </c>
      <c r="L31" s="26">
        <f t="shared" si="18"/>
        <v>1113803</v>
      </c>
      <c r="M31" s="7">
        <v>1800000</v>
      </c>
      <c r="N31" s="7">
        <v>670000</v>
      </c>
      <c r="O31" s="12">
        <f t="shared" si="24"/>
        <v>676197</v>
      </c>
      <c r="P31" s="7">
        <f>'Tong hop DG DV-TC'!$D$17</f>
        <v>763803</v>
      </c>
      <c r="Q31" s="31">
        <f t="shared" si="19"/>
        <v>1433803</v>
      </c>
      <c r="R31" s="7">
        <v>1800000</v>
      </c>
      <c r="S31" s="7">
        <v>600000</v>
      </c>
      <c r="T31" s="12">
        <f t="shared" si="25"/>
        <v>606391</v>
      </c>
      <c r="U31" s="7">
        <f>'Tong hop DG DV-TC'!$D$18</f>
        <v>833609</v>
      </c>
      <c r="V31" s="31">
        <f t="shared" si="20"/>
        <v>1433609</v>
      </c>
      <c r="W31" s="7">
        <v>1400000</v>
      </c>
      <c r="X31" s="7">
        <v>620000</v>
      </c>
      <c r="Y31" s="12">
        <f t="shared" si="26"/>
        <v>621292.30769230775</v>
      </c>
      <c r="Z31" s="7">
        <f>'Tong hop DG DV-TC'!$D$19</f>
        <v>498707.69230769231</v>
      </c>
      <c r="AA31" s="31">
        <f t="shared" si="21"/>
        <v>1118707.6923076923</v>
      </c>
    </row>
    <row r="32" spans="1:33" s="5" customFormat="1" ht="30" customHeight="1">
      <c r="A32" s="6"/>
      <c r="B32" s="1" t="s">
        <v>13</v>
      </c>
      <c r="C32" s="12">
        <v>3000000</v>
      </c>
      <c r="D32" s="12">
        <v>1500000</v>
      </c>
      <c r="E32" s="12">
        <f t="shared" si="22"/>
        <v>1593786</v>
      </c>
      <c r="F32" s="7">
        <f>'Tong hop DG DV-TC'!$D$12</f>
        <v>806214</v>
      </c>
      <c r="G32" s="26">
        <f t="shared" si="17"/>
        <v>2306214</v>
      </c>
      <c r="H32" s="7">
        <v>2100000</v>
      </c>
      <c r="I32" s="7">
        <v>900000</v>
      </c>
      <c r="J32" s="12">
        <f t="shared" si="23"/>
        <v>916197</v>
      </c>
      <c r="K32" s="7">
        <f>'Tong hop DG DV-TC'!$D$17</f>
        <v>763803</v>
      </c>
      <c r="L32" s="26">
        <f t="shared" si="18"/>
        <v>1663803</v>
      </c>
      <c r="M32" s="7">
        <v>2700000</v>
      </c>
      <c r="N32" s="7">
        <v>1400000</v>
      </c>
      <c r="O32" s="12">
        <f t="shared" si="24"/>
        <v>1396197</v>
      </c>
      <c r="P32" s="7">
        <f>'Tong hop DG DV-TC'!$D$17</f>
        <v>763803</v>
      </c>
      <c r="Q32" s="31">
        <f t="shared" si="19"/>
        <v>2163803</v>
      </c>
      <c r="R32" s="7">
        <v>2700000</v>
      </c>
      <c r="S32" s="7">
        <v>1400000</v>
      </c>
      <c r="T32" s="12">
        <f t="shared" si="25"/>
        <v>1326391</v>
      </c>
      <c r="U32" s="7">
        <f>'Tong hop DG DV-TC'!$D$18</f>
        <v>833609</v>
      </c>
      <c r="V32" s="31">
        <f t="shared" si="20"/>
        <v>2233609</v>
      </c>
      <c r="W32" s="7">
        <v>2100000</v>
      </c>
      <c r="X32" s="7">
        <v>1200000</v>
      </c>
      <c r="Y32" s="12">
        <f t="shared" si="26"/>
        <v>1181292.3076923077</v>
      </c>
      <c r="Z32" s="7">
        <f>'Tong hop DG DV-TC'!$D$19</f>
        <v>498707.69230769231</v>
      </c>
      <c r="AA32" s="31">
        <f t="shared" si="21"/>
        <v>1698707.6923076923</v>
      </c>
    </row>
    <row r="33" spans="1:33" s="5" customFormat="1" ht="30" customHeight="1">
      <c r="A33" s="6"/>
      <c r="B33" s="1" t="s">
        <v>14</v>
      </c>
      <c r="C33" s="12">
        <v>5000000</v>
      </c>
      <c r="D33" s="12">
        <v>3200000</v>
      </c>
      <c r="E33" s="12">
        <f t="shared" si="22"/>
        <v>3193786</v>
      </c>
      <c r="F33" s="7">
        <f>'Tong hop DG DV-TC'!$D$12</f>
        <v>806214</v>
      </c>
      <c r="G33" s="26">
        <f t="shared" si="17"/>
        <v>4006214</v>
      </c>
      <c r="H33" s="7">
        <v>3500000</v>
      </c>
      <c r="I33" s="7">
        <v>2000000</v>
      </c>
      <c r="J33" s="12">
        <f t="shared" si="23"/>
        <v>2036197</v>
      </c>
      <c r="K33" s="7">
        <f>'Tong hop DG DV-TC'!$D$17</f>
        <v>763803</v>
      </c>
      <c r="L33" s="26">
        <f t="shared" si="18"/>
        <v>2763803</v>
      </c>
      <c r="M33" s="7">
        <v>4500000</v>
      </c>
      <c r="N33" s="7">
        <v>2800000</v>
      </c>
      <c r="O33" s="12">
        <f t="shared" si="24"/>
        <v>2836197</v>
      </c>
      <c r="P33" s="7">
        <f>'Tong hop DG DV-TC'!$D$17</f>
        <v>763803</v>
      </c>
      <c r="Q33" s="31">
        <f t="shared" si="19"/>
        <v>3563803</v>
      </c>
      <c r="R33" s="7">
        <v>4500000</v>
      </c>
      <c r="S33" s="7">
        <v>2800000</v>
      </c>
      <c r="T33" s="12">
        <f t="shared" si="25"/>
        <v>2766391</v>
      </c>
      <c r="U33" s="7">
        <f>'Tong hop DG DV-TC'!$D$18</f>
        <v>833609</v>
      </c>
      <c r="V33" s="31">
        <f t="shared" si="20"/>
        <v>3633609</v>
      </c>
      <c r="W33" s="7">
        <v>3500000</v>
      </c>
      <c r="X33" s="7">
        <v>2300000</v>
      </c>
      <c r="Y33" s="12">
        <f t="shared" si="26"/>
        <v>2301292.3076923075</v>
      </c>
      <c r="Z33" s="7">
        <f>'Tong hop DG DV-TC'!$D$19</f>
        <v>498707.69230769231</v>
      </c>
      <c r="AA33" s="31">
        <f t="shared" si="21"/>
        <v>2798707.6923076925</v>
      </c>
    </row>
    <row r="34" spans="1:33" s="5" customFormat="1" ht="30" customHeight="1">
      <c r="A34" s="6"/>
      <c r="B34" s="1" t="s">
        <v>15</v>
      </c>
      <c r="C34" s="12">
        <v>6300000</v>
      </c>
      <c r="D34" s="12">
        <v>4200000</v>
      </c>
      <c r="E34" s="12">
        <f t="shared" si="22"/>
        <v>4233786</v>
      </c>
      <c r="F34" s="7">
        <f>'Tong hop DG DV-TC'!$D$12</f>
        <v>806214</v>
      </c>
      <c r="G34" s="26">
        <f t="shared" si="17"/>
        <v>5006214</v>
      </c>
      <c r="H34" s="7">
        <v>4410000</v>
      </c>
      <c r="I34" s="7">
        <v>2700000</v>
      </c>
      <c r="J34" s="12">
        <f t="shared" si="23"/>
        <v>2764197</v>
      </c>
      <c r="K34" s="7">
        <f>'Tong hop DG DV-TC'!$D$17</f>
        <v>763803</v>
      </c>
      <c r="L34" s="26">
        <f t="shared" si="18"/>
        <v>3463803</v>
      </c>
      <c r="M34" s="7">
        <v>5670000</v>
      </c>
      <c r="N34" s="7">
        <v>3700000</v>
      </c>
      <c r="O34" s="12">
        <f t="shared" si="24"/>
        <v>3772197</v>
      </c>
      <c r="P34" s="7">
        <f>'Tong hop DG DV-TC'!$D$17</f>
        <v>763803</v>
      </c>
      <c r="Q34" s="31">
        <f t="shared" si="19"/>
        <v>4463803</v>
      </c>
      <c r="R34" s="7">
        <v>5670000</v>
      </c>
      <c r="S34" s="7">
        <v>3700000</v>
      </c>
      <c r="T34" s="12">
        <f t="shared" si="25"/>
        <v>3702391</v>
      </c>
      <c r="U34" s="7">
        <f>'Tong hop DG DV-TC'!$D$18</f>
        <v>833609</v>
      </c>
      <c r="V34" s="31">
        <f t="shared" si="20"/>
        <v>4533609</v>
      </c>
      <c r="W34" s="7">
        <v>4410000</v>
      </c>
      <c r="X34" s="7">
        <v>3000000</v>
      </c>
      <c r="Y34" s="12">
        <f t="shared" si="26"/>
        <v>3029292.3076923075</v>
      </c>
      <c r="Z34" s="7">
        <f>'Tong hop DG DV-TC'!$D$19</f>
        <v>498707.69230769231</v>
      </c>
      <c r="AA34" s="31">
        <f t="shared" si="21"/>
        <v>3498707.6923076925</v>
      </c>
    </row>
    <row r="35" spans="1:33" s="5" customFormat="1" ht="30" customHeight="1">
      <c r="A35" s="6"/>
      <c r="B35" s="1" t="s">
        <v>16</v>
      </c>
      <c r="C35" s="12">
        <v>7500000</v>
      </c>
      <c r="D35" s="12">
        <v>5200000</v>
      </c>
      <c r="E35" s="12">
        <f t="shared" si="22"/>
        <v>5193786</v>
      </c>
      <c r="F35" s="7">
        <f>'Tong hop DG DV-TC'!$D$12</f>
        <v>806214</v>
      </c>
      <c r="G35" s="26">
        <f t="shared" si="17"/>
        <v>6006214</v>
      </c>
      <c r="H35" s="7">
        <v>5250000</v>
      </c>
      <c r="I35" s="7">
        <v>3400000</v>
      </c>
      <c r="J35" s="12">
        <f t="shared" si="23"/>
        <v>3436197</v>
      </c>
      <c r="K35" s="7">
        <f>'Tong hop DG DV-TC'!$D$17</f>
        <v>763803</v>
      </c>
      <c r="L35" s="26">
        <f t="shared" si="18"/>
        <v>4163803</v>
      </c>
      <c r="M35" s="7">
        <v>6750000</v>
      </c>
      <c r="N35" s="7">
        <v>4600000</v>
      </c>
      <c r="O35" s="12">
        <f t="shared" si="24"/>
        <v>4636197</v>
      </c>
      <c r="P35" s="7">
        <f>'Tong hop DG DV-TC'!$D$17</f>
        <v>763803</v>
      </c>
      <c r="Q35" s="31">
        <f t="shared" si="19"/>
        <v>5363803</v>
      </c>
      <c r="R35" s="7">
        <v>6750000</v>
      </c>
      <c r="S35" s="7">
        <v>4600000</v>
      </c>
      <c r="T35" s="12">
        <f t="shared" si="25"/>
        <v>4566391</v>
      </c>
      <c r="U35" s="7">
        <f>'Tong hop DG DV-TC'!$D$18</f>
        <v>833609</v>
      </c>
      <c r="V35" s="31">
        <f t="shared" si="20"/>
        <v>5433609</v>
      </c>
      <c r="W35" s="7">
        <v>5250000</v>
      </c>
      <c r="X35" s="7">
        <v>3700000</v>
      </c>
      <c r="Y35" s="12">
        <f t="shared" si="26"/>
        <v>3701292.3076923075</v>
      </c>
      <c r="Z35" s="7">
        <f>'Tong hop DG DV-TC'!$D$19</f>
        <v>498707.69230769231</v>
      </c>
      <c r="AA35" s="31">
        <f t="shared" si="21"/>
        <v>4198707.692307692</v>
      </c>
    </row>
    <row r="36" spans="1:33" s="5" customFormat="1" ht="30" customHeight="1">
      <c r="A36" s="36">
        <v>2</v>
      </c>
      <c r="B36" s="37" t="s">
        <v>9</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C36" s="16"/>
      <c r="AE36" s="16"/>
    </row>
    <row r="37" spans="1:33" s="5" customFormat="1" ht="30" customHeight="1">
      <c r="A37" s="6"/>
      <c r="B37" s="1" t="s">
        <v>3</v>
      </c>
      <c r="C37" s="12">
        <v>300000</v>
      </c>
      <c r="D37" s="12">
        <v>120000</v>
      </c>
      <c r="E37" s="12">
        <f>(C37*80%)-F37</f>
        <v>-566214</v>
      </c>
      <c r="F37" s="12">
        <f>'Tong hop DG DV-TC'!$D$12</f>
        <v>806214</v>
      </c>
      <c r="G37" s="26">
        <f>D37+F37</f>
        <v>926214</v>
      </c>
      <c r="H37" s="7">
        <v>210000</v>
      </c>
      <c r="I37" s="7">
        <v>80000</v>
      </c>
      <c r="J37" s="12">
        <f>(H37*80%)-K37</f>
        <v>-595803</v>
      </c>
      <c r="K37" s="7">
        <f>'Tong hop DG DV-TC'!$D$17</f>
        <v>763803</v>
      </c>
      <c r="L37" s="26">
        <f t="shared" si="18"/>
        <v>843803</v>
      </c>
      <c r="M37" s="7">
        <v>270000</v>
      </c>
      <c r="N37" s="7">
        <v>90000</v>
      </c>
      <c r="O37" s="12">
        <f>(M37*80%)-P37</f>
        <v>-547803</v>
      </c>
      <c r="P37" s="7">
        <f>'Tong hop DG DV-TC'!$D$17</f>
        <v>763803</v>
      </c>
      <c r="Q37" s="31">
        <f t="shared" si="19"/>
        <v>853803</v>
      </c>
      <c r="R37" s="7">
        <v>270000</v>
      </c>
      <c r="S37" s="7">
        <v>100000</v>
      </c>
      <c r="T37" s="12">
        <f>(R37*80%)-U37</f>
        <v>-617609</v>
      </c>
      <c r="U37" s="7">
        <f>'Tong hop DG DV-TC'!$D$18</f>
        <v>833609</v>
      </c>
      <c r="V37" s="31">
        <f t="shared" si="20"/>
        <v>933609</v>
      </c>
      <c r="W37" s="7">
        <v>210000</v>
      </c>
      <c r="X37" s="7">
        <v>80000</v>
      </c>
      <c r="Y37" s="12">
        <f>(W37*80%)-Z37</f>
        <v>-330707.69230769231</v>
      </c>
      <c r="Z37" s="7">
        <f>'Tong hop DG DV-TC'!$D$19</f>
        <v>498707.69230769231</v>
      </c>
      <c r="AA37" s="31">
        <f t="shared" si="21"/>
        <v>578707.69230769225</v>
      </c>
      <c r="AB37" s="15"/>
      <c r="AC37" s="15"/>
      <c r="AD37" s="15"/>
      <c r="AE37" s="15"/>
      <c r="AF37" s="15"/>
      <c r="AG37" s="16"/>
    </row>
    <row r="38" spans="1:33" s="5" customFormat="1" ht="30" customHeight="1">
      <c r="A38" s="6"/>
      <c r="B38" s="1" t="s">
        <v>4</v>
      </c>
      <c r="C38" s="12">
        <v>600000</v>
      </c>
      <c r="D38" s="12">
        <v>170000</v>
      </c>
      <c r="E38" s="12">
        <f t="shared" ref="E38:E47" si="27">(C38*80%)-F38</f>
        <v>-326214</v>
      </c>
      <c r="F38" s="12">
        <f>'Tong hop DG DV-TC'!$D$12</f>
        <v>806214</v>
      </c>
      <c r="G38" s="26">
        <f t="shared" ref="G38:G47" si="28">D38+F38</f>
        <v>976214</v>
      </c>
      <c r="H38" s="7">
        <v>420000</v>
      </c>
      <c r="I38" s="7">
        <v>150000</v>
      </c>
      <c r="J38" s="12">
        <f t="shared" ref="J38:J47" si="29">(H38*80%)-K38</f>
        <v>-427803</v>
      </c>
      <c r="K38" s="7">
        <f>'Tong hop DG DV-TC'!$D$17</f>
        <v>763803</v>
      </c>
      <c r="L38" s="26">
        <f t="shared" si="18"/>
        <v>913803</v>
      </c>
      <c r="M38" s="7">
        <v>540000</v>
      </c>
      <c r="N38" s="7">
        <v>150000</v>
      </c>
      <c r="O38" s="12">
        <f t="shared" ref="O38:O47" si="30">(M38*80%)-P38</f>
        <v>-331803</v>
      </c>
      <c r="P38" s="7">
        <f>'Tong hop DG DV-TC'!$D$17</f>
        <v>763803</v>
      </c>
      <c r="Q38" s="31">
        <f t="shared" si="19"/>
        <v>913803</v>
      </c>
      <c r="R38" s="7">
        <v>540000</v>
      </c>
      <c r="S38" s="7">
        <v>130000</v>
      </c>
      <c r="T38" s="12">
        <f t="shared" ref="T38:T47" si="31">(R38*80%)-U38</f>
        <v>-401609</v>
      </c>
      <c r="U38" s="7">
        <f>'Tong hop DG DV-TC'!$D$18</f>
        <v>833609</v>
      </c>
      <c r="V38" s="31">
        <f t="shared" si="20"/>
        <v>963609</v>
      </c>
      <c r="W38" s="7">
        <v>420000</v>
      </c>
      <c r="X38" s="7">
        <v>120000</v>
      </c>
      <c r="Y38" s="12">
        <f t="shared" ref="Y38:Y47" si="32">(W38*80%)-Z38</f>
        <v>-162707.69230769231</v>
      </c>
      <c r="Z38" s="7">
        <f>'Tong hop DG DV-TC'!$D$19</f>
        <v>498707.69230769231</v>
      </c>
      <c r="AA38" s="31">
        <f t="shared" si="21"/>
        <v>618707.69230769225</v>
      </c>
      <c r="AC38" s="15"/>
      <c r="AD38" s="15"/>
      <c r="AE38" s="15"/>
    </row>
    <row r="39" spans="1:33" s="5" customFormat="1" ht="30" customHeight="1">
      <c r="A39" s="6"/>
      <c r="B39" s="1" t="s">
        <v>5</v>
      </c>
      <c r="C39" s="12">
        <v>800000</v>
      </c>
      <c r="D39" s="12">
        <v>220000</v>
      </c>
      <c r="E39" s="12">
        <f t="shared" si="27"/>
        <v>-166214</v>
      </c>
      <c r="F39" s="12">
        <f>'Tong hop DG DV-TC'!$D$12</f>
        <v>806214</v>
      </c>
      <c r="G39" s="26">
        <f t="shared" si="28"/>
        <v>1026214</v>
      </c>
      <c r="H39" s="7">
        <v>560000</v>
      </c>
      <c r="I39" s="7">
        <v>170000</v>
      </c>
      <c r="J39" s="12">
        <f t="shared" si="29"/>
        <v>-315803</v>
      </c>
      <c r="K39" s="7">
        <f>'Tong hop DG DV-TC'!$D$17</f>
        <v>763803</v>
      </c>
      <c r="L39" s="26">
        <f t="shared" si="18"/>
        <v>933803</v>
      </c>
      <c r="M39" s="7">
        <v>720000</v>
      </c>
      <c r="N39" s="7">
        <v>180000</v>
      </c>
      <c r="O39" s="12">
        <f t="shared" si="30"/>
        <v>-187803</v>
      </c>
      <c r="P39" s="7">
        <f>'Tong hop DG DV-TC'!$D$17</f>
        <v>763803</v>
      </c>
      <c r="Q39" s="31">
        <f t="shared" si="19"/>
        <v>943803</v>
      </c>
      <c r="R39" s="7">
        <v>720000</v>
      </c>
      <c r="S39" s="7">
        <v>180000</v>
      </c>
      <c r="T39" s="12">
        <f t="shared" si="31"/>
        <v>-257609</v>
      </c>
      <c r="U39" s="7">
        <f>'Tong hop DG DV-TC'!$D$18</f>
        <v>833609</v>
      </c>
      <c r="V39" s="31">
        <f t="shared" si="20"/>
        <v>1013609</v>
      </c>
      <c r="W39" s="7">
        <v>560000</v>
      </c>
      <c r="X39" s="7">
        <v>150000</v>
      </c>
      <c r="Y39" s="12">
        <f t="shared" si="32"/>
        <v>-50707.692307692312</v>
      </c>
      <c r="Z39" s="7">
        <f>'Tong hop DG DV-TC'!$D$19</f>
        <v>498707.69230769231</v>
      </c>
      <c r="AA39" s="31">
        <f t="shared" si="21"/>
        <v>648707.69230769225</v>
      </c>
    </row>
    <row r="40" spans="1:33" s="5" customFormat="1" ht="30" customHeight="1">
      <c r="A40" s="6"/>
      <c r="B40" s="1" t="s">
        <v>6</v>
      </c>
      <c r="C40" s="12">
        <v>1100000</v>
      </c>
      <c r="D40" s="12">
        <v>270000</v>
      </c>
      <c r="E40" s="12">
        <f t="shared" si="27"/>
        <v>73786</v>
      </c>
      <c r="F40" s="12">
        <f>'Tong hop DG DV-TC'!$D$12</f>
        <v>806214</v>
      </c>
      <c r="G40" s="26">
        <f t="shared" si="28"/>
        <v>1076214</v>
      </c>
      <c r="H40" s="7">
        <v>770000</v>
      </c>
      <c r="I40" s="7">
        <v>220000</v>
      </c>
      <c r="J40" s="12">
        <f t="shared" si="29"/>
        <v>-147803</v>
      </c>
      <c r="K40" s="7">
        <f>'Tong hop DG DV-TC'!$D$17</f>
        <v>763803</v>
      </c>
      <c r="L40" s="26">
        <f t="shared" si="18"/>
        <v>983803</v>
      </c>
      <c r="M40" s="7">
        <v>990000</v>
      </c>
      <c r="N40" s="7">
        <v>200000</v>
      </c>
      <c r="O40" s="12">
        <f t="shared" si="30"/>
        <v>28197</v>
      </c>
      <c r="P40" s="7">
        <f>'Tong hop DG DV-TC'!$D$17</f>
        <v>763803</v>
      </c>
      <c r="Q40" s="31">
        <f t="shared" si="19"/>
        <v>963803</v>
      </c>
      <c r="R40" s="7">
        <v>990000</v>
      </c>
      <c r="S40" s="7">
        <v>200000</v>
      </c>
      <c r="T40" s="12">
        <f t="shared" si="31"/>
        <v>-41609</v>
      </c>
      <c r="U40" s="7">
        <f>'Tong hop DG DV-TC'!$D$18</f>
        <v>833609</v>
      </c>
      <c r="V40" s="31">
        <f t="shared" si="20"/>
        <v>1033609</v>
      </c>
      <c r="W40" s="7">
        <v>770000</v>
      </c>
      <c r="X40" s="7">
        <v>170000</v>
      </c>
      <c r="Y40" s="12">
        <f t="shared" si="32"/>
        <v>117292.30769230769</v>
      </c>
      <c r="Z40" s="7">
        <f>'Tong hop DG DV-TC'!$D$19</f>
        <v>498707.69230769231</v>
      </c>
      <c r="AA40" s="31">
        <f t="shared" si="21"/>
        <v>668707.69230769225</v>
      </c>
    </row>
    <row r="41" spans="1:33" s="5" customFormat="1" ht="30" customHeight="1">
      <c r="A41" s="6"/>
      <c r="B41" s="1" t="s">
        <v>7</v>
      </c>
      <c r="C41" s="12">
        <v>1400000</v>
      </c>
      <c r="D41" s="12">
        <v>310000</v>
      </c>
      <c r="E41" s="12">
        <f t="shared" si="27"/>
        <v>313786</v>
      </c>
      <c r="F41" s="12">
        <f>'Tong hop DG DV-TC'!$D$12</f>
        <v>806214</v>
      </c>
      <c r="G41" s="26">
        <f t="shared" si="28"/>
        <v>1116214</v>
      </c>
      <c r="H41" s="7">
        <v>980000</v>
      </c>
      <c r="I41" s="7">
        <v>270000</v>
      </c>
      <c r="J41" s="12">
        <f t="shared" si="29"/>
        <v>20197</v>
      </c>
      <c r="K41" s="7">
        <f>'Tong hop DG DV-TC'!$D$17</f>
        <v>763803</v>
      </c>
      <c r="L41" s="26">
        <f t="shared" si="18"/>
        <v>1033803</v>
      </c>
      <c r="M41" s="7">
        <v>1260000</v>
      </c>
      <c r="N41" s="7">
        <v>250000</v>
      </c>
      <c r="O41" s="12">
        <f t="shared" si="30"/>
        <v>244197</v>
      </c>
      <c r="P41" s="7">
        <f>'Tong hop DG DV-TC'!$D$17</f>
        <v>763803</v>
      </c>
      <c r="Q41" s="31">
        <f t="shared" si="19"/>
        <v>1013803</v>
      </c>
      <c r="R41" s="7">
        <v>1260000</v>
      </c>
      <c r="S41" s="7">
        <v>220000</v>
      </c>
      <c r="T41" s="12">
        <f t="shared" si="31"/>
        <v>174391</v>
      </c>
      <c r="U41" s="7">
        <f>'Tong hop DG DV-TC'!$D$18</f>
        <v>833609</v>
      </c>
      <c r="V41" s="31">
        <f t="shared" si="20"/>
        <v>1053609</v>
      </c>
      <c r="W41" s="7">
        <v>980000</v>
      </c>
      <c r="X41" s="7">
        <v>280000</v>
      </c>
      <c r="Y41" s="12">
        <f t="shared" si="32"/>
        <v>285292.30769230769</v>
      </c>
      <c r="Z41" s="7">
        <f>'Tong hop DG DV-TC'!$D$19</f>
        <v>498707.69230769231</v>
      </c>
      <c r="AA41" s="31">
        <f t="shared" si="21"/>
        <v>778707.69230769225</v>
      </c>
    </row>
    <row r="42" spans="1:33" s="5" customFormat="1" ht="30" customHeight="1">
      <c r="A42" s="6"/>
      <c r="B42" s="1" t="s">
        <v>11</v>
      </c>
      <c r="C42" s="12">
        <v>1600000</v>
      </c>
      <c r="D42" s="12">
        <v>400000</v>
      </c>
      <c r="E42" s="12">
        <f t="shared" si="27"/>
        <v>473786</v>
      </c>
      <c r="F42" s="12">
        <f>'Tong hop DG DV-TC'!$D$12</f>
        <v>806214</v>
      </c>
      <c r="G42" s="26">
        <f t="shared" si="28"/>
        <v>1206214</v>
      </c>
      <c r="H42" s="7">
        <v>1120000</v>
      </c>
      <c r="I42" s="7">
        <v>320000</v>
      </c>
      <c r="J42" s="12">
        <f t="shared" si="29"/>
        <v>132197</v>
      </c>
      <c r="K42" s="7">
        <f>'Tong hop DG DV-TC'!$D$17</f>
        <v>763803</v>
      </c>
      <c r="L42" s="26">
        <f t="shared" si="18"/>
        <v>1083803</v>
      </c>
      <c r="M42" s="7">
        <v>1440000</v>
      </c>
      <c r="N42" s="7">
        <v>380000</v>
      </c>
      <c r="O42" s="12">
        <f t="shared" si="30"/>
        <v>388197</v>
      </c>
      <c r="P42" s="7">
        <f>'Tong hop DG DV-TC'!$D$17</f>
        <v>763803</v>
      </c>
      <c r="Q42" s="31">
        <f t="shared" si="19"/>
        <v>1143803</v>
      </c>
      <c r="R42" s="7">
        <v>1440000</v>
      </c>
      <c r="S42" s="7">
        <v>320000</v>
      </c>
      <c r="T42" s="12">
        <f t="shared" si="31"/>
        <v>318391</v>
      </c>
      <c r="U42" s="7">
        <f>'Tong hop DG DV-TC'!$D$18</f>
        <v>833609</v>
      </c>
      <c r="V42" s="31">
        <f t="shared" si="20"/>
        <v>1153609</v>
      </c>
      <c r="W42" s="7">
        <v>1120000</v>
      </c>
      <c r="X42" s="7">
        <v>400000</v>
      </c>
      <c r="Y42" s="12">
        <f t="shared" si="32"/>
        <v>397292.30769230769</v>
      </c>
      <c r="Z42" s="7">
        <f>'Tong hop DG DV-TC'!$D$19</f>
        <v>498707.69230769231</v>
      </c>
      <c r="AA42" s="31">
        <f t="shared" si="21"/>
        <v>898707.69230769225</v>
      </c>
    </row>
    <row r="43" spans="1:33" s="5" customFormat="1" ht="30" customHeight="1">
      <c r="A43" s="6"/>
      <c r="B43" s="1" t="s">
        <v>12</v>
      </c>
      <c r="C43" s="12">
        <v>2100000</v>
      </c>
      <c r="D43" s="12">
        <v>850000</v>
      </c>
      <c r="E43" s="12">
        <f t="shared" si="27"/>
        <v>873786</v>
      </c>
      <c r="F43" s="12">
        <f>'Tong hop DG DV-TC'!$D$12</f>
        <v>806214</v>
      </c>
      <c r="G43" s="26">
        <f t="shared" si="28"/>
        <v>1656214</v>
      </c>
      <c r="H43" s="7">
        <v>1470000</v>
      </c>
      <c r="I43" s="7">
        <v>400000</v>
      </c>
      <c r="J43" s="12">
        <f t="shared" si="29"/>
        <v>412197</v>
      </c>
      <c r="K43" s="7">
        <f>'Tong hop DG DV-TC'!$D$17</f>
        <v>763803</v>
      </c>
      <c r="L43" s="26">
        <f t="shared" si="18"/>
        <v>1163803</v>
      </c>
      <c r="M43" s="7">
        <v>1890000</v>
      </c>
      <c r="N43" s="7">
        <v>700000</v>
      </c>
      <c r="O43" s="12">
        <f t="shared" si="30"/>
        <v>748197</v>
      </c>
      <c r="P43" s="7">
        <f>'Tong hop DG DV-TC'!$D$17</f>
        <v>763803</v>
      </c>
      <c r="Q43" s="31">
        <f t="shared" si="19"/>
        <v>1463803</v>
      </c>
      <c r="R43" s="7">
        <v>1890000</v>
      </c>
      <c r="S43" s="7">
        <v>700000</v>
      </c>
      <c r="T43" s="12">
        <f t="shared" si="31"/>
        <v>678391</v>
      </c>
      <c r="U43" s="7">
        <f>'Tong hop DG DV-TC'!$D$18</f>
        <v>833609</v>
      </c>
      <c r="V43" s="31">
        <f t="shared" si="20"/>
        <v>1533609</v>
      </c>
      <c r="W43" s="7">
        <v>1470000</v>
      </c>
      <c r="X43" s="7">
        <v>700000</v>
      </c>
      <c r="Y43" s="12">
        <f t="shared" si="32"/>
        <v>677292.30769230775</v>
      </c>
      <c r="Z43" s="7">
        <f>'Tong hop DG DV-TC'!$D$19</f>
        <v>498707.69230769231</v>
      </c>
      <c r="AA43" s="31">
        <f t="shared" si="21"/>
        <v>1198707.6923076923</v>
      </c>
    </row>
    <row r="44" spans="1:33" s="5" customFormat="1" ht="30" customHeight="1">
      <c r="A44" s="6"/>
      <c r="B44" s="1" t="s">
        <v>13</v>
      </c>
      <c r="C44" s="12">
        <v>3100000</v>
      </c>
      <c r="D44" s="12">
        <v>1700000</v>
      </c>
      <c r="E44" s="12">
        <f t="shared" si="27"/>
        <v>1673786</v>
      </c>
      <c r="F44" s="12">
        <f>'Tong hop DG DV-TC'!$D$12</f>
        <v>806214</v>
      </c>
      <c r="G44" s="26">
        <f t="shared" si="28"/>
        <v>2506214</v>
      </c>
      <c r="H44" s="7">
        <v>2170000</v>
      </c>
      <c r="I44" s="7">
        <v>940000</v>
      </c>
      <c r="J44" s="12">
        <f t="shared" si="29"/>
        <v>972197</v>
      </c>
      <c r="K44" s="7">
        <f>'Tong hop DG DV-TC'!$D$17</f>
        <v>763803</v>
      </c>
      <c r="L44" s="26">
        <f t="shared" si="18"/>
        <v>1703803</v>
      </c>
      <c r="M44" s="7">
        <v>2790000</v>
      </c>
      <c r="N44" s="7">
        <v>1400000</v>
      </c>
      <c r="O44" s="12">
        <f t="shared" si="30"/>
        <v>1468197</v>
      </c>
      <c r="P44" s="7">
        <f>'Tong hop DG DV-TC'!$D$17</f>
        <v>763803</v>
      </c>
      <c r="Q44" s="31">
        <f t="shared" si="19"/>
        <v>2163803</v>
      </c>
      <c r="R44" s="7">
        <v>2790000</v>
      </c>
      <c r="S44" s="7">
        <v>1400000</v>
      </c>
      <c r="T44" s="12">
        <f t="shared" si="31"/>
        <v>1398391</v>
      </c>
      <c r="U44" s="7">
        <f>'Tong hop DG DV-TC'!$D$18</f>
        <v>833609</v>
      </c>
      <c r="V44" s="31">
        <f t="shared" si="20"/>
        <v>2233609</v>
      </c>
      <c r="W44" s="7">
        <v>2170000</v>
      </c>
      <c r="X44" s="7">
        <v>1200000</v>
      </c>
      <c r="Y44" s="12">
        <f t="shared" si="32"/>
        <v>1237292.3076923077</v>
      </c>
      <c r="Z44" s="7">
        <f>'Tong hop DG DV-TC'!$D$19</f>
        <v>498707.69230769231</v>
      </c>
      <c r="AA44" s="31">
        <f t="shared" si="21"/>
        <v>1698707.6923076923</v>
      </c>
    </row>
    <row r="45" spans="1:33" s="5" customFormat="1" ht="30" customHeight="1">
      <c r="A45" s="6"/>
      <c r="B45" s="1" t="s">
        <v>14</v>
      </c>
      <c r="C45" s="12">
        <v>5100000</v>
      </c>
      <c r="D45" s="12">
        <v>3300000</v>
      </c>
      <c r="E45" s="12">
        <f t="shared" si="27"/>
        <v>3273786</v>
      </c>
      <c r="F45" s="12">
        <f>'Tong hop DG DV-TC'!$D$12</f>
        <v>806214</v>
      </c>
      <c r="G45" s="26">
        <f t="shared" si="28"/>
        <v>4106214</v>
      </c>
      <c r="H45" s="7">
        <v>3570000</v>
      </c>
      <c r="I45" s="7">
        <v>2000000</v>
      </c>
      <c r="J45" s="12">
        <f t="shared" si="29"/>
        <v>2092197</v>
      </c>
      <c r="K45" s="7">
        <f>'Tong hop DG DV-TC'!$D$17</f>
        <v>763803</v>
      </c>
      <c r="L45" s="26">
        <f t="shared" si="18"/>
        <v>2763803</v>
      </c>
      <c r="M45" s="7">
        <v>4590000</v>
      </c>
      <c r="N45" s="7">
        <v>3000000</v>
      </c>
      <c r="O45" s="12">
        <f t="shared" si="30"/>
        <v>2908197</v>
      </c>
      <c r="P45" s="7">
        <f>'Tong hop DG DV-TC'!$D$17</f>
        <v>763803</v>
      </c>
      <c r="Q45" s="31">
        <f t="shared" si="19"/>
        <v>3763803</v>
      </c>
      <c r="R45" s="7">
        <v>4590000</v>
      </c>
      <c r="S45" s="7">
        <v>2800000</v>
      </c>
      <c r="T45" s="12">
        <f t="shared" si="31"/>
        <v>2838391</v>
      </c>
      <c r="U45" s="7">
        <f>'Tong hop DG DV-TC'!$D$18</f>
        <v>833609</v>
      </c>
      <c r="V45" s="31">
        <f t="shared" si="20"/>
        <v>3633609</v>
      </c>
      <c r="W45" s="7">
        <v>3570000</v>
      </c>
      <c r="X45" s="7">
        <v>2400000</v>
      </c>
      <c r="Y45" s="12">
        <f t="shared" si="32"/>
        <v>2357292.3076923075</v>
      </c>
      <c r="Z45" s="7">
        <f>'Tong hop DG DV-TC'!$D$19</f>
        <v>498707.69230769231</v>
      </c>
      <c r="AA45" s="31">
        <f t="shared" si="21"/>
        <v>2898707.6923076925</v>
      </c>
    </row>
    <row r="46" spans="1:33" s="5" customFormat="1" ht="30" customHeight="1">
      <c r="A46" s="6"/>
      <c r="B46" s="1" t="s">
        <v>15</v>
      </c>
      <c r="C46" s="12">
        <v>6400000</v>
      </c>
      <c r="D46" s="12">
        <v>4300000</v>
      </c>
      <c r="E46" s="12">
        <f t="shared" si="27"/>
        <v>4313786</v>
      </c>
      <c r="F46" s="12">
        <f>'Tong hop DG DV-TC'!$D$12</f>
        <v>806214</v>
      </c>
      <c r="G46" s="26">
        <f t="shared" si="28"/>
        <v>5106214</v>
      </c>
      <c r="H46" s="7">
        <v>4480000</v>
      </c>
      <c r="I46" s="7">
        <v>2800000</v>
      </c>
      <c r="J46" s="12">
        <f t="shared" si="29"/>
        <v>2820197</v>
      </c>
      <c r="K46" s="7">
        <f>'Tong hop DG DV-TC'!$D$17</f>
        <v>763803</v>
      </c>
      <c r="L46" s="26">
        <f t="shared" si="18"/>
        <v>3563803</v>
      </c>
      <c r="M46" s="7">
        <v>5760000</v>
      </c>
      <c r="N46" s="7">
        <v>3800000</v>
      </c>
      <c r="O46" s="12">
        <f t="shared" si="30"/>
        <v>3844197</v>
      </c>
      <c r="P46" s="7">
        <f>'Tong hop DG DV-TC'!$D$17</f>
        <v>763803</v>
      </c>
      <c r="Q46" s="31">
        <f t="shared" si="19"/>
        <v>4563803</v>
      </c>
      <c r="R46" s="7">
        <v>5760000</v>
      </c>
      <c r="S46" s="7">
        <v>3800000</v>
      </c>
      <c r="T46" s="12">
        <f t="shared" si="31"/>
        <v>3774391</v>
      </c>
      <c r="U46" s="7">
        <f>'Tong hop DG DV-TC'!$D$18</f>
        <v>833609</v>
      </c>
      <c r="V46" s="31">
        <f t="shared" si="20"/>
        <v>4633609</v>
      </c>
      <c r="W46" s="7">
        <v>4480000</v>
      </c>
      <c r="X46" s="7">
        <v>3000000</v>
      </c>
      <c r="Y46" s="12">
        <f t="shared" si="32"/>
        <v>3085292.3076923075</v>
      </c>
      <c r="Z46" s="7">
        <f>'Tong hop DG DV-TC'!$D$19</f>
        <v>498707.69230769231</v>
      </c>
      <c r="AA46" s="31">
        <f t="shared" si="21"/>
        <v>3498707.6923076925</v>
      </c>
    </row>
    <row r="47" spans="1:33" s="5" customFormat="1" ht="30" customHeight="1">
      <c r="A47" s="6"/>
      <c r="B47" s="1" t="s">
        <v>16</v>
      </c>
      <c r="C47" s="12">
        <v>7600000</v>
      </c>
      <c r="D47" s="12">
        <v>5300000</v>
      </c>
      <c r="E47" s="12">
        <f t="shared" si="27"/>
        <v>5273786</v>
      </c>
      <c r="F47" s="12">
        <f>'Tong hop DG DV-TC'!$D$12</f>
        <v>806214</v>
      </c>
      <c r="G47" s="26">
        <f t="shared" si="28"/>
        <v>6106214</v>
      </c>
      <c r="H47" s="7">
        <v>5320000</v>
      </c>
      <c r="I47" s="7">
        <v>3500000</v>
      </c>
      <c r="J47" s="12">
        <f t="shared" si="29"/>
        <v>3492197</v>
      </c>
      <c r="K47" s="7">
        <f>'Tong hop DG DV-TC'!$D$17</f>
        <v>763803</v>
      </c>
      <c r="L47" s="26">
        <f t="shared" si="18"/>
        <v>4263803</v>
      </c>
      <c r="M47" s="7">
        <v>6840000</v>
      </c>
      <c r="N47" s="7">
        <v>4700000</v>
      </c>
      <c r="O47" s="12">
        <f t="shared" si="30"/>
        <v>4708197</v>
      </c>
      <c r="P47" s="7">
        <f>'Tong hop DG DV-TC'!$D$17</f>
        <v>763803</v>
      </c>
      <c r="Q47" s="31">
        <f t="shared" si="19"/>
        <v>5463803</v>
      </c>
      <c r="R47" s="7">
        <v>6840000</v>
      </c>
      <c r="S47" s="7">
        <v>4700000</v>
      </c>
      <c r="T47" s="12">
        <f t="shared" si="31"/>
        <v>4638391</v>
      </c>
      <c r="U47" s="7">
        <f>'Tong hop DG DV-TC'!$D$18</f>
        <v>833609</v>
      </c>
      <c r="V47" s="31">
        <f t="shared" si="20"/>
        <v>5533609</v>
      </c>
      <c r="W47" s="7">
        <v>5320000</v>
      </c>
      <c r="X47" s="7">
        <v>3700000</v>
      </c>
      <c r="Y47" s="12">
        <f t="shared" si="32"/>
        <v>3757292.3076923075</v>
      </c>
      <c r="Z47" s="7">
        <f>'Tong hop DG DV-TC'!$D$19</f>
        <v>498707.69230769231</v>
      </c>
      <c r="AA47" s="31">
        <f t="shared" si="21"/>
        <v>4198707.692307692</v>
      </c>
    </row>
  </sheetData>
  <mergeCells count="15">
    <mergeCell ref="C5:G5"/>
    <mergeCell ref="B2:AA2"/>
    <mergeCell ref="V4:AA4"/>
    <mergeCell ref="A5:A7"/>
    <mergeCell ref="B5:B7"/>
    <mergeCell ref="H5:Q5"/>
    <mergeCell ref="R5:AA5"/>
    <mergeCell ref="C6:C7"/>
    <mergeCell ref="D6:D7"/>
    <mergeCell ref="G6:G7"/>
    <mergeCell ref="H6:L6"/>
    <mergeCell ref="M6:Q6"/>
    <mergeCell ref="R6:V6"/>
    <mergeCell ref="W6:AA6"/>
    <mergeCell ref="F6:F7"/>
  </mergeCells>
  <printOptions horizontalCentered="1"/>
  <pageMargins left="0" right="0" top="0" bottom="0" header="0" footer="0"/>
  <pageSetup paperSize="8"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47"/>
  <sheetViews>
    <sheetView workbookViewId="0"/>
  </sheetViews>
  <sheetFormatPr defaultColWidth="9.140625" defaultRowHeight="16.5"/>
  <cols>
    <col min="1" max="1" width="5.42578125" style="3" bestFit="1" customWidth="1"/>
    <col min="2" max="2" width="45.5703125" style="4" customWidth="1"/>
    <col min="3" max="3" width="14.5703125" style="4" customWidth="1"/>
    <col min="4" max="4" width="14" style="4" customWidth="1"/>
    <col min="5" max="5" width="14" style="4" hidden="1" customWidth="1"/>
    <col min="6" max="6" width="17.42578125" style="99" customWidth="1"/>
    <col min="7" max="7" width="15.140625" style="4" customWidth="1"/>
    <col min="8" max="8" width="14.42578125" style="5" customWidth="1"/>
    <col min="9" max="9" width="12.85546875" style="5" bestFit="1" customWidth="1"/>
    <col min="10" max="10" width="12.85546875" style="5" hidden="1" customWidth="1"/>
    <col min="11" max="11" width="17.5703125" style="104" customWidth="1"/>
    <col min="12" max="12" width="14.5703125" style="5" bestFit="1" customWidth="1"/>
    <col min="13" max="13" width="14.28515625" style="5" customWidth="1"/>
    <col min="14" max="14" width="13.42578125" style="5" customWidth="1"/>
    <col min="15" max="15" width="13.42578125" style="5" hidden="1" customWidth="1"/>
    <col min="16" max="16" width="17.85546875" style="104" customWidth="1"/>
    <col min="17" max="17" width="14.5703125" style="5" bestFit="1" customWidth="1"/>
    <col min="18" max="18" width="14.140625" style="5" customWidth="1"/>
    <col min="19" max="19" width="12.85546875" style="5" bestFit="1" customWidth="1"/>
    <col min="20" max="20" width="12.85546875" style="5" hidden="1" customWidth="1"/>
    <col min="21" max="21" width="17.85546875" style="104" customWidth="1"/>
    <col min="22" max="22" width="14.5703125" style="5" bestFit="1" customWidth="1"/>
    <col min="23" max="23" width="13.7109375" style="5" customWidth="1"/>
    <col min="24" max="24" width="13.28515625" style="5" customWidth="1"/>
    <col min="25" max="25" width="13.28515625" style="5" hidden="1" customWidth="1"/>
    <col min="26" max="26" width="17.85546875" style="104" customWidth="1"/>
    <col min="27" max="27" width="14.5703125" style="5" bestFit="1" customWidth="1"/>
    <col min="28" max="28" width="10.28515625" style="4" customWidth="1"/>
    <col min="29" max="34" width="10.28515625" style="4" bestFit="1" customWidth="1"/>
    <col min="35" max="35" width="9.28515625" style="4" bestFit="1" customWidth="1"/>
    <col min="36" max="36" width="10.28515625" style="4" bestFit="1" customWidth="1"/>
    <col min="37" max="16384" width="9.140625" style="4"/>
  </cols>
  <sheetData>
    <row r="2" spans="1:36" ht="43.5" customHeight="1">
      <c r="B2" s="149" t="s">
        <v>19</v>
      </c>
      <c r="C2" s="149"/>
      <c r="D2" s="150"/>
      <c r="E2" s="150"/>
      <c r="F2" s="150"/>
      <c r="G2" s="150"/>
      <c r="H2" s="150"/>
      <c r="I2" s="150"/>
      <c r="J2" s="150"/>
      <c r="K2" s="150"/>
      <c r="L2" s="150"/>
      <c r="M2" s="150"/>
      <c r="N2" s="150"/>
      <c r="O2" s="150"/>
      <c r="P2" s="150"/>
      <c r="Q2" s="150"/>
      <c r="R2" s="150"/>
      <c r="S2" s="150"/>
      <c r="T2" s="150"/>
      <c r="U2" s="150"/>
      <c r="V2" s="150"/>
      <c r="W2" s="150"/>
      <c r="X2" s="150"/>
      <c r="Y2" s="150"/>
      <c r="Z2" s="150"/>
      <c r="AA2" s="150"/>
    </row>
    <row r="4" spans="1:36">
      <c r="V4" s="151" t="s">
        <v>18</v>
      </c>
      <c r="W4" s="151"/>
      <c r="X4" s="151"/>
      <c r="Y4" s="151"/>
      <c r="Z4" s="151"/>
      <c r="AA4" s="151"/>
    </row>
    <row r="5" spans="1:36" s="5" customFormat="1" ht="16.5" customHeight="1">
      <c r="A5" s="148" t="s">
        <v>29</v>
      </c>
      <c r="B5" s="148" t="s">
        <v>0</v>
      </c>
      <c r="C5" s="164" t="s">
        <v>23</v>
      </c>
      <c r="D5" s="165"/>
      <c r="E5" s="165"/>
      <c r="F5" s="165"/>
      <c r="G5" s="166"/>
      <c r="H5" s="147" t="s">
        <v>24</v>
      </c>
      <c r="I5" s="147"/>
      <c r="J5" s="147"/>
      <c r="K5" s="147"/>
      <c r="L5" s="147"/>
      <c r="M5" s="147"/>
      <c r="N5" s="147"/>
      <c r="O5" s="147"/>
      <c r="P5" s="147"/>
      <c r="Q5" s="147"/>
      <c r="R5" s="147" t="s">
        <v>25</v>
      </c>
      <c r="S5" s="147"/>
      <c r="T5" s="147"/>
      <c r="U5" s="147"/>
      <c r="V5" s="147"/>
      <c r="W5" s="147"/>
      <c r="X5" s="147"/>
      <c r="Y5" s="147"/>
      <c r="Z5" s="147"/>
      <c r="AA5" s="147"/>
    </row>
    <row r="6" spans="1:36" s="5" customFormat="1" ht="16.5" customHeight="1">
      <c r="A6" s="148"/>
      <c r="B6" s="148"/>
      <c r="C6" s="152" t="s">
        <v>32</v>
      </c>
      <c r="D6" s="148" t="s">
        <v>21</v>
      </c>
      <c r="E6" s="92"/>
      <c r="F6" s="169" t="s">
        <v>39</v>
      </c>
      <c r="G6" s="153" t="s">
        <v>131</v>
      </c>
      <c r="H6" s="147" t="s">
        <v>26</v>
      </c>
      <c r="I6" s="147"/>
      <c r="J6" s="147"/>
      <c r="K6" s="147"/>
      <c r="L6" s="147"/>
      <c r="M6" s="147" t="s">
        <v>17</v>
      </c>
      <c r="N6" s="147"/>
      <c r="O6" s="147"/>
      <c r="P6" s="147"/>
      <c r="Q6" s="147"/>
      <c r="R6" s="147" t="s">
        <v>27</v>
      </c>
      <c r="S6" s="147"/>
      <c r="T6" s="147"/>
      <c r="U6" s="147"/>
      <c r="V6" s="147"/>
      <c r="W6" s="147" t="s">
        <v>28</v>
      </c>
      <c r="X6" s="147"/>
      <c r="Y6" s="147"/>
      <c r="Z6" s="147"/>
      <c r="AA6" s="147"/>
    </row>
    <row r="7" spans="1:36" s="5" customFormat="1" ht="82.5">
      <c r="A7" s="148"/>
      <c r="B7" s="148"/>
      <c r="C7" s="152"/>
      <c r="D7" s="148"/>
      <c r="E7" s="93"/>
      <c r="F7" s="170"/>
      <c r="G7" s="153"/>
      <c r="H7" s="14" t="s">
        <v>32</v>
      </c>
      <c r="I7" s="2" t="s">
        <v>21</v>
      </c>
      <c r="J7" s="2"/>
      <c r="K7" s="105" t="s">
        <v>39</v>
      </c>
      <c r="L7" s="28" t="s">
        <v>131</v>
      </c>
      <c r="M7" s="14" t="s">
        <v>32</v>
      </c>
      <c r="N7" s="2" t="s">
        <v>21</v>
      </c>
      <c r="O7" s="2"/>
      <c r="P7" s="105" t="s">
        <v>39</v>
      </c>
      <c r="Q7" s="28" t="s">
        <v>131</v>
      </c>
      <c r="R7" s="14" t="s">
        <v>32</v>
      </c>
      <c r="S7" s="2" t="s">
        <v>21</v>
      </c>
      <c r="T7" s="2"/>
      <c r="U7" s="105" t="s">
        <v>39</v>
      </c>
      <c r="V7" s="28" t="s">
        <v>131</v>
      </c>
      <c r="W7" s="14" t="s">
        <v>32</v>
      </c>
      <c r="X7" s="2" t="s">
        <v>21</v>
      </c>
      <c r="Y7" s="2"/>
      <c r="Z7" s="105" t="s">
        <v>39</v>
      </c>
      <c r="AA7" s="28" t="s">
        <v>131</v>
      </c>
    </row>
    <row r="8" spans="1:36" s="5" customFormat="1" ht="30" customHeight="1">
      <c r="A8" s="40" t="s">
        <v>30</v>
      </c>
      <c r="B8" s="41" t="s">
        <v>1</v>
      </c>
      <c r="C8" s="43">
        <f>(C9+C16)/12</f>
        <v>541666.66666666663</v>
      </c>
      <c r="D8" s="43">
        <f t="shared" ref="D8:AA8" si="0">(D9+D16)/12</f>
        <v>125000</v>
      </c>
      <c r="E8" s="43">
        <f t="shared" si="0"/>
        <v>30082.666666666668</v>
      </c>
      <c r="F8" s="43">
        <f t="shared" si="0"/>
        <v>403250.66666666669</v>
      </c>
      <c r="G8" s="43">
        <f t="shared" si="0"/>
        <v>528250.66666666663</v>
      </c>
      <c r="H8" s="43">
        <f t="shared" si="0"/>
        <v>379166.66666666669</v>
      </c>
      <c r="I8" s="43">
        <f t="shared" si="0"/>
        <v>97500</v>
      </c>
      <c r="J8" s="43">
        <f t="shared" si="0"/>
        <v>21144.5</v>
      </c>
      <c r="K8" s="43">
        <f t="shared" si="0"/>
        <v>282188.83333333331</v>
      </c>
      <c r="L8" s="43">
        <f t="shared" si="0"/>
        <v>379688.83333333331</v>
      </c>
      <c r="M8" s="43">
        <f t="shared" si="0"/>
        <v>487500</v>
      </c>
      <c r="N8" s="43">
        <f t="shared" si="0"/>
        <v>120833.33333333333</v>
      </c>
      <c r="O8" s="43">
        <f t="shared" si="0"/>
        <v>68644.5</v>
      </c>
      <c r="P8" s="43">
        <f t="shared" si="0"/>
        <v>321355.5</v>
      </c>
      <c r="Q8" s="43">
        <f t="shared" si="0"/>
        <v>442188.83333333331</v>
      </c>
      <c r="R8" s="43">
        <f t="shared" si="0"/>
        <v>487500</v>
      </c>
      <c r="S8" s="43">
        <f t="shared" si="0"/>
        <v>156666.66666666666</v>
      </c>
      <c r="T8" s="43">
        <f t="shared" si="0"/>
        <v>15077.5</v>
      </c>
      <c r="U8" s="43">
        <f t="shared" si="0"/>
        <v>374922.5</v>
      </c>
      <c r="V8" s="43">
        <f t="shared" si="0"/>
        <v>531589.16666666663</v>
      </c>
      <c r="W8" s="43">
        <f t="shared" si="0"/>
        <v>379166.66666666669</v>
      </c>
      <c r="X8" s="43">
        <f t="shared" si="0"/>
        <v>125000</v>
      </c>
      <c r="Y8" s="43">
        <f t="shared" si="0"/>
        <v>59446.913793103449</v>
      </c>
      <c r="Z8" s="43">
        <f t="shared" si="0"/>
        <v>243886.41954022986</v>
      </c>
      <c r="AA8" s="43">
        <f t="shared" si="0"/>
        <v>368886.41954022989</v>
      </c>
    </row>
    <row r="9" spans="1:36" s="5" customFormat="1" ht="30" customHeight="1">
      <c r="A9" s="36">
        <v>1</v>
      </c>
      <c r="B9" s="37" t="s">
        <v>2</v>
      </c>
      <c r="C9" s="38">
        <f>SUM(C10:C15)</f>
        <v>2800000</v>
      </c>
      <c r="D9" s="38">
        <f t="shared" ref="D9:AA9" si="1">SUM(D10:D15)</f>
        <v>670000</v>
      </c>
      <c r="E9" s="38">
        <f t="shared" si="1"/>
        <v>100496</v>
      </c>
      <c r="F9" s="100">
        <f t="shared" si="1"/>
        <v>2139504</v>
      </c>
      <c r="G9" s="38">
        <f t="shared" si="1"/>
        <v>2809504</v>
      </c>
      <c r="H9" s="38">
        <f t="shared" si="1"/>
        <v>1960000</v>
      </c>
      <c r="I9" s="38">
        <f t="shared" si="1"/>
        <v>400000</v>
      </c>
      <c r="J9" s="38">
        <f t="shared" si="1"/>
        <v>-15133</v>
      </c>
      <c r="K9" s="100">
        <f t="shared" si="1"/>
        <v>1583133</v>
      </c>
      <c r="L9" s="38">
        <f t="shared" si="1"/>
        <v>1983133</v>
      </c>
      <c r="M9" s="38">
        <f t="shared" si="1"/>
        <v>2520000</v>
      </c>
      <c r="N9" s="38">
        <f t="shared" si="1"/>
        <v>560000</v>
      </c>
      <c r="O9" s="38">
        <f t="shared" si="1"/>
        <v>182867</v>
      </c>
      <c r="P9" s="100">
        <f t="shared" si="1"/>
        <v>1833133</v>
      </c>
      <c r="Q9" s="38">
        <f t="shared" si="1"/>
        <v>2393133</v>
      </c>
      <c r="R9" s="38">
        <f t="shared" si="1"/>
        <v>2520000</v>
      </c>
      <c r="S9" s="38">
        <f t="shared" si="1"/>
        <v>850000</v>
      </c>
      <c r="T9" s="38">
        <f t="shared" si="1"/>
        <v>1465</v>
      </c>
      <c r="U9" s="100">
        <f t="shared" si="1"/>
        <v>2014535</v>
      </c>
      <c r="V9" s="38">
        <f t="shared" si="1"/>
        <v>2864535</v>
      </c>
      <c r="W9" s="38">
        <f t="shared" si="1"/>
        <v>1960000</v>
      </c>
      <c r="X9" s="38">
        <f t="shared" si="1"/>
        <v>570000</v>
      </c>
      <c r="Y9" s="38">
        <f t="shared" si="1"/>
        <v>219681.4827586207</v>
      </c>
      <c r="Z9" s="100">
        <f t="shared" si="1"/>
        <v>1348318.5172413792</v>
      </c>
      <c r="AA9" s="38">
        <f t="shared" si="1"/>
        <v>1918318.5172413792</v>
      </c>
    </row>
    <row r="10" spans="1:36" s="5" customFormat="1" ht="30" customHeight="1">
      <c r="A10" s="6"/>
      <c r="B10" s="1" t="s">
        <v>3</v>
      </c>
      <c r="C10" s="12">
        <v>100000</v>
      </c>
      <c r="D10" s="12">
        <v>50000</v>
      </c>
      <c r="E10" s="12">
        <f>(C10*80%)-F10</f>
        <v>30000</v>
      </c>
      <c r="F10" s="101">
        <v>50000</v>
      </c>
      <c r="G10" s="26">
        <f>D10+F10</f>
        <v>100000</v>
      </c>
      <c r="H10" s="7">
        <v>70000</v>
      </c>
      <c r="I10" s="7">
        <v>40000</v>
      </c>
      <c r="J10" s="12">
        <f>(H10*80%)-K10</f>
        <v>26000</v>
      </c>
      <c r="K10" s="103">
        <v>30000</v>
      </c>
      <c r="L10" s="26">
        <f>I10+K10</f>
        <v>70000</v>
      </c>
      <c r="M10" s="7">
        <v>90000</v>
      </c>
      <c r="N10" s="7">
        <v>50000</v>
      </c>
      <c r="O10" s="12">
        <f>(M10*80%)-P10</f>
        <v>32000</v>
      </c>
      <c r="P10" s="103">
        <v>40000</v>
      </c>
      <c r="Q10" s="31">
        <f>N10+P10</f>
        <v>90000</v>
      </c>
      <c r="R10" s="7">
        <v>90000</v>
      </c>
      <c r="S10" s="7">
        <v>50000</v>
      </c>
      <c r="T10" s="12">
        <f>(R10*80%)-U10</f>
        <v>32000</v>
      </c>
      <c r="U10" s="103">
        <v>40000</v>
      </c>
      <c r="V10" s="31">
        <f>S10+U10</f>
        <v>90000</v>
      </c>
      <c r="W10" s="7">
        <v>70000</v>
      </c>
      <c r="X10" s="7">
        <v>40000</v>
      </c>
      <c r="Y10" s="12">
        <f>(W10*80%)-Z10</f>
        <v>26000</v>
      </c>
      <c r="Z10" s="103">
        <v>30000</v>
      </c>
      <c r="AA10" s="31">
        <f>X10+Z10</f>
        <v>70000</v>
      </c>
      <c r="AJ10" s="15"/>
    </row>
    <row r="11" spans="1:36" s="5" customFormat="1" ht="30" customHeight="1">
      <c r="A11" s="6"/>
      <c r="B11" s="1" t="s">
        <v>4</v>
      </c>
      <c r="C11" s="12">
        <v>200000</v>
      </c>
      <c r="D11" s="12">
        <v>80000</v>
      </c>
      <c r="E11" s="12">
        <f t="shared" ref="E11:E15" si="2">(C11*80%)-F11</f>
        <v>40000</v>
      </c>
      <c r="F11" s="101">
        <v>120000</v>
      </c>
      <c r="G11" s="26">
        <f t="shared" ref="G11:G15" si="3">D11+F11</f>
        <v>200000</v>
      </c>
      <c r="H11" s="7">
        <v>140000</v>
      </c>
      <c r="I11" s="7">
        <v>50000</v>
      </c>
      <c r="J11" s="12">
        <f t="shared" ref="J11:J15" si="4">(H11*80%)-K11</f>
        <v>22000</v>
      </c>
      <c r="K11" s="103">
        <v>90000</v>
      </c>
      <c r="L11" s="26">
        <f t="shared" ref="L11:L22" si="5">I11+K11</f>
        <v>140000</v>
      </c>
      <c r="M11" s="7">
        <v>180000</v>
      </c>
      <c r="N11" s="7">
        <v>60000</v>
      </c>
      <c r="O11" s="12">
        <f t="shared" ref="O11:O15" si="6">(M11*80%)-P11</f>
        <v>24000</v>
      </c>
      <c r="P11" s="103">
        <v>120000</v>
      </c>
      <c r="Q11" s="31">
        <f t="shared" ref="Q11:Q22" si="7">N11+P11</f>
        <v>180000</v>
      </c>
      <c r="R11" s="7">
        <v>180000</v>
      </c>
      <c r="S11" s="7">
        <v>70000</v>
      </c>
      <c r="T11" s="12">
        <f t="shared" ref="T11:T15" si="8">(R11*80%)-U11</f>
        <v>34000</v>
      </c>
      <c r="U11" s="103">
        <v>110000</v>
      </c>
      <c r="V11" s="31">
        <f t="shared" ref="V11:V22" si="9">S11+U11</f>
        <v>180000</v>
      </c>
      <c r="W11" s="7">
        <v>140000</v>
      </c>
      <c r="X11" s="7">
        <v>60000</v>
      </c>
      <c r="Y11" s="12">
        <f t="shared" ref="Y11:Y15" si="10">(W11*80%)-Z11</f>
        <v>32000</v>
      </c>
      <c r="Z11" s="103">
        <v>80000</v>
      </c>
      <c r="AA11" s="31">
        <f t="shared" ref="AA11:AA15" si="11">X11+Z11</f>
        <v>140000</v>
      </c>
      <c r="AC11" s="15"/>
      <c r="AJ11" s="15"/>
    </row>
    <row r="12" spans="1:36" s="5" customFormat="1" ht="30" customHeight="1">
      <c r="A12" s="6"/>
      <c r="B12" s="1" t="s">
        <v>5</v>
      </c>
      <c r="C12" s="12">
        <v>300000</v>
      </c>
      <c r="D12" s="12">
        <v>100000</v>
      </c>
      <c r="E12" s="12">
        <f t="shared" si="2"/>
        <v>40000</v>
      </c>
      <c r="F12" s="101">
        <v>200000</v>
      </c>
      <c r="G12" s="26">
        <f t="shared" si="3"/>
        <v>300000</v>
      </c>
      <c r="H12" s="7">
        <v>210000</v>
      </c>
      <c r="I12" s="7">
        <v>60000</v>
      </c>
      <c r="J12" s="12">
        <f t="shared" si="4"/>
        <v>18000</v>
      </c>
      <c r="K12" s="103">
        <v>150000</v>
      </c>
      <c r="L12" s="26">
        <f t="shared" si="5"/>
        <v>210000</v>
      </c>
      <c r="M12" s="7">
        <v>270000</v>
      </c>
      <c r="N12" s="7">
        <v>80000</v>
      </c>
      <c r="O12" s="12">
        <f t="shared" si="6"/>
        <v>26000</v>
      </c>
      <c r="P12" s="103">
        <v>190000</v>
      </c>
      <c r="Q12" s="31">
        <f t="shared" si="7"/>
        <v>270000</v>
      </c>
      <c r="R12" s="7">
        <v>270000</v>
      </c>
      <c r="S12" s="7">
        <v>120000</v>
      </c>
      <c r="T12" s="12">
        <f t="shared" si="8"/>
        <v>66000</v>
      </c>
      <c r="U12" s="103">
        <v>150000</v>
      </c>
      <c r="V12" s="31">
        <f t="shared" si="9"/>
        <v>270000</v>
      </c>
      <c r="W12" s="7">
        <v>210000</v>
      </c>
      <c r="X12" s="7">
        <v>90000</v>
      </c>
      <c r="Y12" s="12">
        <f t="shared" si="10"/>
        <v>48000</v>
      </c>
      <c r="Z12" s="103">
        <v>120000</v>
      </c>
      <c r="AA12" s="31">
        <f t="shared" si="11"/>
        <v>210000</v>
      </c>
      <c r="AJ12" s="15"/>
    </row>
    <row r="13" spans="1:36" s="5" customFormat="1" ht="30" customHeight="1">
      <c r="A13" s="6"/>
      <c r="B13" s="1" t="s">
        <v>6</v>
      </c>
      <c r="C13" s="12">
        <v>500000</v>
      </c>
      <c r="D13" s="12">
        <v>120000</v>
      </c>
      <c r="E13" s="12">
        <f t="shared" si="2"/>
        <v>20000</v>
      </c>
      <c r="F13" s="101">
        <v>380000</v>
      </c>
      <c r="G13" s="26">
        <f t="shared" si="3"/>
        <v>500000</v>
      </c>
      <c r="H13" s="7">
        <v>350000</v>
      </c>
      <c r="I13" s="7">
        <v>70000</v>
      </c>
      <c r="J13" s="12">
        <f t="shared" si="4"/>
        <v>0</v>
      </c>
      <c r="K13" s="103">
        <v>280000</v>
      </c>
      <c r="L13" s="26">
        <f t="shared" si="5"/>
        <v>350000</v>
      </c>
      <c r="M13" s="7">
        <v>450000</v>
      </c>
      <c r="N13" s="7">
        <v>100000</v>
      </c>
      <c r="O13" s="12">
        <f t="shared" si="6"/>
        <v>10000</v>
      </c>
      <c r="P13" s="103">
        <v>350000</v>
      </c>
      <c r="Q13" s="31">
        <f t="shared" si="7"/>
        <v>450000</v>
      </c>
      <c r="R13" s="7">
        <v>450000</v>
      </c>
      <c r="S13" s="7">
        <v>160000</v>
      </c>
      <c r="T13" s="12">
        <f t="shared" si="8"/>
        <v>70000</v>
      </c>
      <c r="U13" s="103">
        <v>290000</v>
      </c>
      <c r="V13" s="31">
        <f t="shared" si="9"/>
        <v>450000</v>
      </c>
      <c r="W13" s="7">
        <v>350000</v>
      </c>
      <c r="X13" s="7">
        <v>100000</v>
      </c>
      <c r="Y13" s="12">
        <f t="shared" si="10"/>
        <v>30000</v>
      </c>
      <c r="Z13" s="103">
        <v>250000</v>
      </c>
      <c r="AA13" s="31">
        <f t="shared" si="11"/>
        <v>350000</v>
      </c>
      <c r="AJ13" s="15"/>
    </row>
    <row r="14" spans="1:36" s="5" customFormat="1" ht="30" customHeight="1">
      <c r="A14" s="6"/>
      <c r="B14" s="1" t="s">
        <v>7</v>
      </c>
      <c r="C14" s="12">
        <v>700000</v>
      </c>
      <c r="D14" s="12">
        <v>140000</v>
      </c>
      <c r="E14" s="12">
        <f t="shared" si="2"/>
        <v>0</v>
      </c>
      <c r="F14" s="101">
        <v>560000</v>
      </c>
      <c r="G14" s="26">
        <f t="shared" si="3"/>
        <v>700000</v>
      </c>
      <c r="H14" s="7">
        <v>490000</v>
      </c>
      <c r="I14" s="7">
        <v>80000</v>
      </c>
      <c r="J14" s="12">
        <f t="shared" si="4"/>
        <v>-18000</v>
      </c>
      <c r="K14" s="103">
        <v>410000</v>
      </c>
      <c r="L14" s="26">
        <f t="shared" si="5"/>
        <v>490000</v>
      </c>
      <c r="M14" s="7">
        <v>630000</v>
      </c>
      <c r="N14" s="7">
        <v>120000</v>
      </c>
      <c r="O14" s="12">
        <f t="shared" si="6"/>
        <v>-6000</v>
      </c>
      <c r="P14" s="103">
        <v>510000</v>
      </c>
      <c r="Q14" s="31">
        <f t="shared" si="7"/>
        <v>630000</v>
      </c>
      <c r="R14" s="7">
        <v>630000</v>
      </c>
      <c r="S14" s="7">
        <v>200000</v>
      </c>
      <c r="T14" s="12">
        <f t="shared" si="8"/>
        <v>74000</v>
      </c>
      <c r="U14" s="103">
        <v>430000</v>
      </c>
      <c r="V14" s="31">
        <f t="shared" si="9"/>
        <v>630000</v>
      </c>
      <c r="W14" s="7">
        <v>490000</v>
      </c>
      <c r="X14" s="7">
        <v>130000</v>
      </c>
      <c r="Y14" s="12">
        <f t="shared" si="10"/>
        <v>32000</v>
      </c>
      <c r="Z14" s="103">
        <v>360000</v>
      </c>
      <c r="AA14" s="31">
        <f t="shared" si="11"/>
        <v>490000</v>
      </c>
      <c r="AJ14" s="15"/>
    </row>
    <row r="15" spans="1:36" s="5" customFormat="1" ht="30" customHeight="1">
      <c r="A15" s="6"/>
      <c r="B15" s="1" t="s">
        <v>8</v>
      </c>
      <c r="C15" s="12">
        <v>1000000</v>
      </c>
      <c r="D15" s="12">
        <v>180000</v>
      </c>
      <c r="E15" s="12">
        <f t="shared" si="2"/>
        <v>-29504</v>
      </c>
      <c r="F15" s="101">
        <f>'Tong hop DG DV-HGD'!$D$13</f>
        <v>829504</v>
      </c>
      <c r="G15" s="26">
        <f t="shared" si="3"/>
        <v>1009504</v>
      </c>
      <c r="H15" s="7">
        <v>700000</v>
      </c>
      <c r="I15" s="7">
        <v>100000</v>
      </c>
      <c r="J15" s="12">
        <f t="shared" si="4"/>
        <v>-63133</v>
      </c>
      <c r="K15" s="103">
        <f>'Tong hop DG DV-HGD'!$D$24</f>
        <v>623133</v>
      </c>
      <c r="L15" s="26">
        <f t="shared" si="5"/>
        <v>723133</v>
      </c>
      <c r="M15" s="7">
        <v>900000</v>
      </c>
      <c r="N15" s="7">
        <v>150000</v>
      </c>
      <c r="O15" s="12">
        <f t="shared" si="6"/>
        <v>96867</v>
      </c>
      <c r="P15" s="103">
        <f>'Tong hop DG DV-HGD'!$D$24</f>
        <v>623133</v>
      </c>
      <c r="Q15" s="31">
        <f t="shared" si="7"/>
        <v>773133</v>
      </c>
      <c r="R15" s="7">
        <v>900000</v>
      </c>
      <c r="S15" s="7">
        <v>250000</v>
      </c>
      <c r="T15" s="12">
        <f t="shared" si="8"/>
        <v>-274535</v>
      </c>
      <c r="U15" s="103">
        <f>'Tong hop DG DV-HGD'!$D$25</f>
        <v>994535</v>
      </c>
      <c r="V15" s="31">
        <f t="shared" si="9"/>
        <v>1244535</v>
      </c>
      <c r="W15" s="7">
        <v>700000</v>
      </c>
      <c r="X15" s="7">
        <v>150000</v>
      </c>
      <c r="Y15" s="12">
        <f t="shared" si="10"/>
        <v>51681.482758620696</v>
      </c>
      <c r="Z15" s="103">
        <f>'Tong hop DG DV-HGD'!$D$26</f>
        <v>508318.5172413793</v>
      </c>
      <c r="AA15" s="31">
        <f t="shared" si="11"/>
        <v>658318.51724137925</v>
      </c>
      <c r="AJ15" s="15"/>
    </row>
    <row r="16" spans="1:36" s="5" customFormat="1" ht="30" customHeight="1">
      <c r="A16" s="36">
        <v>2</v>
      </c>
      <c r="B16" s="37" t="s">
        <v>9</v>
      </c>
      <c r="C16" s="39">
        <f>SUM(C17:C22)</f>
        <v>3700000</v>
      </c>
      <c r="D16" s="39">
        <f t="shared" ref="D16:AA16" si="12">SUM(D17:D22)</f>
        <v>830000</v>
      </c>
      <c r="E16" s="39">
        <f t="shared" si="12"/>
        <v>260496</v>
      </c>
      <c r="F16" s="102">
        <f t="shared" si="12"/>
        <v>2699504</v>
      </c>
      <c r="G16" s="39">
        <f t="shared" si="12"/>
        <v>3529504</v>
      </c>
      <c r="H16" s="39">
        <f t="shared" si="12"/>
        <v>2590000</v>
      </c>
      <c r="I16" s="39">
        <f t="shared" si="12"/>
        <v>770000</v>
      </c>
      <c r="J16" s="39">
        <f t="shared" si="12"/>
        <v>268867</v>
      </c>
      <c r="K16" s="102">
        <f t="shared" si="12"/>
        <v>1803133</v>
      </c>
      <c r="L16" s="39">
        <f t="shared" si="12"/>
        <v>2573133</v>
      </c>
      <c r="M16" s="39">
        <f t="shared" si="12"/>
        <v>3330000</v>
      </c>
      <c r="N16" s="39">
        <f t="shared" si="12"/>
        <v>890000</v>
      </c>
      <c r="O16" s="39">
        <f t="shared" si="12"/>
        <v>640867</v>
      </c>
      <c r="P16" s="102">
        <f t="shared" si="12"/>
        <v>2023133</v>
      </c>
      <c r="Q16" s="39">
        <f t="shared" si="12"/>
        <v>2913133</v>
      </c>
      <c r="R16" s="39">
        <f t="shared" si="12"/>
        <v>3330000</v>
      </c>
      <c r="S16" s="39">
        <f t="shared" si="12"/>
        <v>1030000</v>
      </c>
      <c r="T16" s="39">
        <f t="shared" si="12"/>
        <v>179465</v>
      </c>
      <c r="U16" s="102">
        <f t="shared" si="12"/>
        <v>2484535</v>
      </c>
      <c r="V16" s="39">
        <f t="shared" si="12"/>
        <v>3514535</v>
      </c>
      <c r="W16" s="39">
        <f t="shared" si="12"/>
        <v>2590000</v>
      </c>
      <c r="X16" s="39">
        <f t="shared" si="12"/>
        <v>930000</v>
      </c>
      <c r="Y16" s="39">
        <f t="shared" si="12"/>
        <v>493681.4827586207</v>
      </c>
      <c r="Z16" s="102">
        <f t="shared" si="12"/>
        <v>1578318.5172413792</v>
      </c>
      <c r="AA16" s="39">
        <f t="shared" si="12"/>
        <v>2508318.5172413792</v>
      </c>
      <c r="AC16" s="16"/>
      <c r="AE16" s="16"/>
    </row>
    <row r="17" spans="1:33" s="5" customFormat="1" ht="30" customHeight="1">
      <c r="A17" s="6"/>
      <c r="B17" s="1" t="s">
        <v>3</v>
      </c>
      <c r="C17" s="7">
        <v>200000</v>
      </c>
      <c r="D17" s="7">
        <v>80000</v>
      </c>
      <c r="E17" s="12">
        <f>(C17*80%)-F17</f>
        <v>40000</v>
      </c>
      <c r="F17" s="101">
        <v>120000</v>
      </c>
      <c r="G17" s="26">
        <f>D17+F17</f>
        <v>200000</v>
      </c>
      <c r="H17" s="7">
        <v>140000</v>
      </c>
      <c r="I17" s="7">
        <v>60000</v>
      </c>
      <c r="J17" s="12">
        <f>(H17*80%)-K17</f>
        <v>32000</v>
      </c>
      <c r="K17" s="103">
        <v>80000</v>
      </c>
      <c r="L17" s="26">
        <f t="shared" si="5"/>
        <v>140000</v>
      </c>
      <c r="M17" s="7">
        <v>180000</v>
      </c>
      <c r="N17" s="7">
        <v>60000</v>
      </c>
      <c r="O17" s="12">
        <f>(M17*80%)-P17</f>
        <v>24000</v>
      </c>
      <c r="P17" s="103">
        <v>120000</v>
      </c>
      <c r="Q17" s="31">
        <f t="shared" si="7"/>
        <v>180000</v>
      </c>
      <c r="R17" s="7">
        <v>180000</v>
      </c>
      <c r="S17" s="7">
        <v>100000</v>
      </c>
      <c r="T17" s="12">
        <f>(R17*80%)-U17</f>
        <v>64000</v>
      </c>
      <c r="U17" s="103">
        <v>80000</v>
      </c>
      <c r="V17" s="31">
        <f t="shared" si="9"/>
        <v>180000</v>
      </c>
      <c r="W17" s="7">
        <v>140000</v>
      </c>
      <c r="X17" s="7">
        <v>70000</v>
      </c>
      <c r="Y17" s="12">
        <f>(W17*80%)-Z17</f>
        <v>42000</v>
      </c>
      <c r="Z17" s="103">
        <v>70000</v>
      </c>
      <c r="AA17" s="31">
        <f>X17+Z17</f>
        <v>140000</v>
      </c>
      <c r="AB17" s="15"/>
      <c r="AC17" s="15"/>
      <c r="AD17" s="15"/>
      <c r="AE17" s="15"/>
      <c r="AF17" s="15"/>
      <c r="AG17" s="16"/>
    </row>
    <row r="18" spans="1:33" s="5" customFormat="1" ht="30" customHeight="1">
      <c r="A18" s="6"/>
      <c r="B18" s="1" t="s">
        <v>4</v>
      </c>
      <c r="C18" s="7">
        <v>400000</v>
      </c>
      <c r="D18" s="7">
        <v>100000</v>
      </c>
      <c r="E18" s="12">
        <f t="shared" ref="E18:E22" si="13">(C18*80%)-F18</f>
        <v>20000</v>
      </c>
      <c r="F18" s="101">
        <v>300000</v>
      </c>
      <c r="G18" s="26">
        <f t="shared" ref="G18:G22" si="14">D18+F18</f>
        <v>400000</v>
      </c>
      <c r="H18" s="7">
        <v>280000</v>
      </c>
      <c r="I18" s="7">
        <v>90000</v>
      </c>
      <c r="J18" s="12">
        <f t="shared" ref="J18:J22" si="15">(H18*80%)-K18</f>
        <v>34000</v>
      </c>
      <c r="K18" s="103">
        <v>190000</v>
      </c>
      <c r="L18" s="26">
        <f t="shared" si="5"/>
        <v>280000</v>
      </c>
      <c r="M18" s="7">
        <v>360000</v>
      </c>
      <c r="N18" s="7">
        <v>110000</v>
      </c>
      <c r="O18" s="12">
        <f t="shared" ref="O18:O22" si="16">(M18*80%)-P18</f>
        <v>38000</v>
      </c>
      <c r="P18" s="103">
        <v>250000</v>
      </c>
      <c r="Q18" s="31">
        <f t="shared" si="7"/>
        <v>360000</v>
      </c>
      <c r="R18" s="7">
        <v>360000</v>
      </c>
      <c r="S18" s="7">
        <v>130000</v>
      </c>
      <c r="T18" s="12">
        <f t="shared" ref="T18:T22" si="17">(R18*80%)-U18</f>
        <v>58000</v>
      </c>
      <c r="U18" s="103">
        <v>230000</v>
      </c>
      <c r="V18" s="31">
        <f t="shared" si="9"/>
        <v>360000</v>
      </c>
      <c r="W18" s="7">
        <v>280000</v>
      </c>
      <c r="X18" s="7">
        <v>120000</v>
      </c>
      <c r="Y18" s="12">
        <f t="shared" ref="Y18:Y22" si="18">(W18*80%)-Z18</f>
        <v>64000</v>
      </c>
      <c r="Z18" s="103">
        <v>160000</v>
      </c>
      <c r="AA18" s="31">
        <f t="shared" ref="AA18:AA22" si="19">X18+Z18</f>
        <v>280000</v>
      </c>
      <c r="AC18" s="15"/>
      <c r="AD18" s="15"/>
      <c r="AE18" s="15"/>
    </row>
    <row r="19" spans="1:33" s="5" customFormat="1" ht="30" customHeight="1">
      <c r="A19" s="6"/>
      <c r="B19" s="1" t="s">
        <v>5</v>
      </c>
      <c r="C19" s="7">
        <v>500000</v>
      </c>
      <c r="D19" s="7">
        <v>120000</v>
      </c>
      <c r="E19" s="12">
        <f t="shared" si="13"/>
        <v>20000</v>
      </c>
      <c r="F19" s="101">
        <v>380000</v>
      </c>
      <c r="G19" s="26">
        <f t="shared" si="14"/>
        <v>500000</v>
      </c>
      <c r="H19" s="7">
        <v>350000</v>
      </c>
      <c r="I19" s="7">
        <v>100000</v>
      </c>
      <c r="J19" s="12">
        <f t="shared" si="15"/>
        <v>30000</v>
      </c>
      <c r="K19" s="103">
        <v>250000</v>
      </c>
      <c r="L19" s="26">
        <f t="shared" si="5"/>
        <v>350000</v>
      </c>
      <c r="M19" s="7">
        <v>450000</v>
      </c>
      <c r="N19" s="7">
        <v>130000</v>
      </c>
      <c r="O19" s="12">
        <f t="shared" si="16"/>
        <v>240000</v>
      </c>
      <c r="P19" s="103">
        <v>120000</v>
      </c>
      <c r="Q19" s="31">
        <f t="shared" si="7"/>
        <v>250000</v>
      </c>
      <c r="R19" s="7">
        <v>450000</v>
      </c>
      <c r="S19" s="7">
        <v>140000</v>
      </c>
      <c r="T19" s="12">
        <f t="shared" si="17"/>
        <v>50000</v>
      </c>
      <c r="U19" s="103">
        <v>310000</v>
      </c>
      <c r="V19" s="31">
        <f t="shared" si="9"/>
        <v>450000</v>
      </c>
      <c r="W19" s="7">
        <v>350000</v>
      </c>
      <c r="X19" s="7">
        <v>130000</v>
      </c>
      <c r="Y19" s="12">
        <f t="shared" si="18"/>
        <v>60000</v>
      </c>
      <c r="Z19" s="103">
        <v>220000</v>
      </c>
      <c r="AA19" s="31">
        <f t="shared" si="19"/>
        <v>350000</v>
      </c>
    </row>
    <row r="20" spans="1:33" s="5" customFormat="1" ht="30" customHeight="1">
      <c r="A20" s="6"/>
      <c r="B20" s="1" t="s">
        <v>6</v>
      </c>
      <c r="C20" s="7">
        <v>600000</v>
      </c>
      <c r="D20" s="7">
        <v>150000</v>
      </c>
      <c r="E20" s="12">
        <f t="shared" si="13"/>
        <v>30000</v>
      </c>
      <c r="F20" s="101">
        <v>450000</v>
      </c>
      <c r="G20" s="26">
        <f t="shared" si="14"/>
        <v>600000</v>
      </c>
      <c r="H20" s="7">
        <v>420000</v>
      </c>
      <c r="I20" s="7">
        <v>140000</v>
      </c>
      <c r="J20" s="12">
        <f t="shared" si="15"/>
        <v>56000</v>
      </c>
      <c r="K20" s="103">
        <v>280000</v>
      </c>
      <c r="L20" s="26">
        <f t="shared" si="5"/>
        <v>420000</v>
      </c>
      <c r="M20" s="7">
        <v>540000</v>
      </c>
      <c r="N20" s="7">
        <v>150000</v>
      </c>
      <c r="O20" s="12">
        <f t="shared" si="16"/>
        <v>42000</v>
      </c>
      <c r="P20" s="103">
        <v>390000</v>
      </c>
      <c r="Q20" s="31">
        <f t="shared" si="7"/>
        <v>540000</v>
      </c>
      <c r="R20" s="7">
        <v>540000</v>
      </c>
      <c r="S20" s="7">
        <v>170000</v>
      </c>
      <c r="T20" s="12">
        <f t="shared" si="17"/>
        <v>62000</v>
      </c>
      <c r="U20" s="103">
        <v>370000</v>
      </c>
      <c r="V20" s="31">
        <f t="shared" si="9"/>
        <v>540000</v>
      </c>
      <c r="W20" s="7">
        <v>420000</v>
      </c>
      <c r="X20" s="7">
        <v>160000</v>
      </c>
      <c r="Y20" s="12">
        <f t="shared" si="18"/>
        <v>76000</v>
      </c>
      <c r="Z20" s="103">
        <f>W20-X20</f>
        <v>260000</v>
      </c>
      <c r="AA20" s="31">
        <f t="shared" si="19"/>
        <v>420000</v>
      </c>
    </row>
    <row r="21" spans="1:33" s="5" customFormat="1" ht="30" customHeight="1">
      <c r="A21" s="6"/>
      <c r="B21" s="1" t="s">
        <v>7</v>
      </c>
      <c r="C21" s="7">
        <v>800000</v>
      </c>
      <c r="D21" s="7">
        <v>180000</v>
      </c>
      <c r="E21" s="12">
        <f t="shared" si="13"/>
        <v>20000</v>
      </c>
      <c r="F21" s="101">
        <v>620000</v>
      </c>
      <c r="G21" s="26">
        <f t="shared" si="14"/>
        <v>800000</v>
      </c>
      <c r="H21" s="7">
        <v>560000</v>
      </c>
      <c r="I21" s="7">
        <v>180000</v>
      </c>
      <c r="J21" s="12">
        <f t="shared" si="15"/>
        <v>68000</v>
      </c>
      <c r="K21" s="103">
        <v>380000</v>
      </c>
      <c r="L21" s="26">
        <f t="shared" si="5"/>
        <v>560000</v>
      </c>
      <c r="M21" s="7">
        <v>720000</v>
      </c>
      <c r="N21" s="7">
        <v>200000</v>
      </c>
      <c r="O21" s="12">
        <f t="shared" si="16"/>
        <v>56000</v>
      </c>
      <c r="P21" s="103">
        <v>520000</v>
      </c>
      <c r="Q21" s="31">
        <f t="shared" si="7"/>
        <v>720000</v>
      </c>
      <c r="R21" s="7">
        <v>720000</v>
      </c>
      <c r="S21" s="7">
        <v>220000</v>
      </c>
      <c r="T21" s="12">
        <f t="shared" si="17"/>
        <v>76000</v>
      </c>
      <c r="U21" s="103">
        <v>500000</v>
      </c>
      <c r="V21" s="31">
        <f t="shared" si="9"/>
        <v>720000</v>
      </c>
      <c r="W21" s="7">
        <v>560000</v>
      </c>
      <c r="X21" s="7">
        <v>200000</v>
      </c>
      <c r="Y21" s="12">
        <f t="shared" si="18"/>
        <v>88000</v>
      </c>
      <c r="Z21" s="103">
        <f>W21-X21</f>
        <v>360000</v>
      </c>
      <c r="AA21" s="31">
        <f t="shared" si="19"/>
        <v>560000</v>
      </c>
    </row>
    <row r="22" spans="1:33" s="5" customFormat="1" ht="30" customHeight="1">
      <c r="A22" s="6"/>
      <c r="B22" s="1" t="s">
        <v>8</v>
      </c>
      <c r="C22" s="7">
        <v>1200000</v>
      </c>
      <c r="D22" s="7">
        <v>200000</v>
      </c>
      <c r="E22" s="12">
        <f t="shared" si="13"/>
        <v>130496</v>
      </c>
      <c r="F22" s="101">
        <f>'Tong hop DG DV-HGD'!$D$13</f>
        <v>829504</v>
      </c>
      <c r="G22" s="26">
        <f t="shared" si="14"/>
        <v>1029504</v>
      </c>
      <c r="H22" s="7">
        <v>840000</v>
      </c>
      <c r="I22" s="7">
        <v>200000</v>
      </c>
      <c r="J22" s="12">
        <f t="shared" si="15"/>
        <v>48867</v>
      </c>
      <c r="K22" s="103">
        <f>'Tong hop DG DV-HGD'!$D$24</f>
        <v>623133</v>
      </c>
      <c r="L22" s="26">
        <f t="shared" si="5"/>
        <v>823133</v>
      </c>
      <c r="M22" s="7">
        <v>1080000</v>
      </c>
      <c r="N22" s="7">
        <v>240000</v>
      </c>
      <c r="O22" s="12">
        <f t="shared" si="16"/>
        <v>240867</v>
      </c>
      <c r="P22" s="103">
        <f>'Tong hop DG DV-HGD'!$D$24</f>
        <v>623133</v>
      </c>
      <c r="Q22" s="31">
        <f t="shared" si="7"/>
        <v>863133</v>
      </c>
      <c r="R22" s="7">
        <v>1080000</v>
      </c>
      <c r="S22" s="7">
        <v>270000</v>
      </c>
      <c r="T22" s="12">
        <f t="shared" si="17"/>
        <v>-130535</v>
      </c>
      <c r="U22" s="103">
        <f>'Tong hop DG DV-HGD'!$D$25</f>
        <v>994535</v>
      </c>
      <c r="V22" s="31">
        <f t="shared" si="9"/>
        <v>1264535</v>
      </c>
      <c r="W22" s="7">
        <v>840000</v>
      </c>
      <c r="X22" s="7">
        <v>250000</v>
      </c>
      <c r="Y22" s="12">
        <f t="shared" si="18"/>
        <v>163681.4827586207</v>
      </c>
      <c r="Z22" s="103">
        <f>'Tong hop DG DV-HGD'!$D$26</f>
        <v>508318.5172413793</v>
      </c>
      <c r="AA22" s="31">
        <f t="shared" si="19"/>
        <v>758318.51724137925</v>
      </c>
    </row>
    <row r="23" spans="1:33" s="5" customFormat="1" ht="30" customHeight="1">
      <c r="A23" s="40" t="s">
        <v>31</v>
      </c>
      <c r="B23" s="41" t="s">
        <v>10</v>
      </c>
      <c r="C23" s="42">
        <f>(C24+C36)/22</f>
        <v>2668181.8181818184</v>
      </c>
      <c r="D23" s="42">
        <f t="shared" ref="D23:AA23" si="20">(D24+D36)/22</f>
        <v>1517727.2727272727</v>
      </c>
      <c r="E23" s="42">
        <f t="shared" si="20"/>
        <v>1460026.1818181819</v>
      </c>
      <c r="F23" s="42">
        <f t="shared" si="20"/>
        <v>674519.27272727271</v>
      </c>
      <c r="G23" s="42">
        <f t="shared" si="20"/>
        <v>2192246.5454545454</v>
      </c>
      <c r="H23" s="42">
        <f t="shared" si="20"/>
        <v>1867727.2727272727</v>
      </c>
      <c r="I23" s="42">
        <f t="shared" si="20"/>
        <v>966818.18181818177</v>
      </c>
      <c r="J23" s="42">
        <f t="shared" si="20"/>
        <v>914380.18181818177</v>
      </c>
      <c r="K23" s="42">
        <f t="shared" si="20"/>
        <v>579801.63636363635</v>
      </c>
      <c r="L23" s="42">
        <f t="shared" si="20"/>
        <v>1546619.8181818181</v>
      </c>
      <c r="M23" s="42">
        <f t="shared" si="20"/>
        <v>2401363.6363636362</v>
      </c>
      <c r="N23" s="42">
        <f t="shared" si="20"/>
        <v>1320909.0909090908</v>
      </c>
      <c r="O23" s="42">
        <f t="shared" si="20"/>
        <v>1287588.8636363635</v>
      </c>
      <c r="P23" s="42">
        <f t="shared" si="20"/>
        <v>633502.04545454541</v>
      </c>
      <c r="Q23" s="42">
        <f t="shared" si="20"/>
        <v>1954411.1363636365</v>
      </c>
      <c r="R23" s="42">
        <f t="shared" si="20"/>
        <v>2401363.6363636362</v>
      </c>
      <c r="S23" s="42">
        <f t="shared" si="20"/>
        <v>1301818.1818181819</v>
      </c>
      <c r="T23" s="42">
        <f t="shared" si="20"/>
        <v>1240612.4545454546</v>
      </c>
      <c r="U23" s="42">
        <f t="shared" si="20"/>
        <v>680478.45454545459</v>
      </c>
      <c r="V23" s="42">
        <f t="shared" si="20"/>
        <v>1982296.6363636365</v>
      </c>
      <c r="W23" s="42">
        <f t="shared" si="20"/>
        <v>1867727.2727272727</v>
      </c>
      <c r="X23" s="42">
        <f t="shared" si="20"/>
        <v>1090454.5454545454</v>
      </c>
      <c r="Y23" s="42">
        <f t="shared" si="20"/>
        <v>1069153.8461538462</v>
      </c>
      <c r="Z23" s="42">
        <f t="shared" si="20"/>
        <v>425027.97202797211</v>
      </c>
      <c r="AA23" s="42">
        <f t="shared" si="20"/>
        <v>1515482.5174825173</v>
      </c>
      <c r="AC23" s="5">
        <f>(L23+Q23)/2</f>
        <v>1750515.4772727273</v>
      </c>
    </row>
    <row r="24" spans="1:33" s="5" customFormat="1" ht="30" customHeight="1">
      <c r="A24" s="36">
        <v>1</v>
      </c>
      <c r="B24" s="37" t="s">
        <v>2</v>
      </c>
      <c r="C24" s="39">
        <f>SUM(C25:C35)</f>
        <v>28600000</v>
      </c>
      <c r="D24" s="39">
        <f t="shared" ref="D24:AA24" si="21">SUM(D25:D35)</f>
        <v>16450000</v>
      </c>
      <c r="E24" s="39">
        <f t="shared" si="21"/>
        <v>15680288</v>
      </c>
      <c r="F24" s="39">
        <f t="shared" si="21"/>
        <v>7199712</v>
      </c>
      <c r="G24" s="39">
        <f t="shared" si="21"/>
        <v>23649712</v>
      </c>
      <c r="H24" s="39">
        <f t="shared" si="21"/>
        <v>20020000</v>
      </c>
      <c r="I24" s="39">
        <f t="shared" si="21"/>
        <v>10420000</v>
      </c>
      <c r="J24" s="39">
        <f t="shared" si="21"/>
        <v>9893182</v>
      </c>
      <c r="K24" s="39">
        <f t="shared" si="21"/>
        <v>6122818</v>
      </c>
      <c r="L24" s="39">
        <f t="shared" si="21"/>
        <v>16542818</v>
      </c>
      <c r="M24" s="39">
        <f t="shared" si="21"/>
        <v>25740000</v>
      </c>
      <c r="N24" s="39">
        <f t="shared" si="21"/>
        <v>14210000</v>
      </c>
      <c r="O24" s="39">
        <f t="shared" si="21"/>
        <v>13875379</v>
      </c>
      <c r="P24" s="39">
        <f t="shared" si="21"/>
        <v>6716621</v>
      </c>
      <c r="Q24" s="39">
        <f t="shared" si="21"/>
        <v>20926621</v>
      </c>
      <c r="R24" s="39">
        <f t="shared" si="21"/>
        <v>25740000</v>
      </c>
      <c r="S24" s="39">
        <f t="shared" si="21"/>
        <v>14090000</v>
      </c>
      <c r="T24" s="39">
        <f t="shared" si="21"/>
        <v>13366737</v>
      </c>
      <c r="U24" s="39">
        <f t="shared" si="21"/>
        <v>7225263</v>
      </c>
      <c r="V24" s="39">
        <f t="shared" si="21"/>
        <v>21315263</v>
      </c>
      <c r="W24" s="39">
        <f t="shared" si="21"/>
        <v>20020000</v>
      </c>
      <c r="X24" s="39">
        <f t="shared" si="21"/>
        <v>11790000</v>
      </c>
      <c r="Y24" s="39">
        <f t="shared" si="21"/>
        <v>11495046.153846154</v>
      </c>
      <c r="Z24" s="39">
        <f t="shared" si="21"/>
        <v>4520953.8461538469</v>
      </c>
      <c r="AA24" s="39">
        <f t="shared" si="21"/>
        <v>16310953.846153844</v>
      </c>
      <c r="AB24" s="17"/>
      <c r="AC24" s="18"/>
    </row>
    <row r="25" spans="1:33" s="5" customFormat="1" ht="30" customHeight="1">
      <c r="A25" s="6"/>
      <c r="B25" s="1" t="s">
        <v>3</v>
      </c>
      <c r="C25" s="7">
        <v>200000</v>
      </c>
      <c r="D25" s="7">
        <v>100000</v>
      </c>
      <c r="E25" s="12">
        <f>(C25*80%)-F25</f>
        <v>60000</v>
      </c>
      <c r="F25" s="103">
        <v>100000</v>
      </c>
      <c r="G25" s="26">
        <f t="shared" ref="G25:G35" si="22">D25+F25</f>
        <v>200000</v>
      </c>
      <c r="H25" s="7">
        <v>140000</v>
      </c>
      <c r="I25" s="7">
        <f>H25/2</f>
        <v>70000</v>
      </c>
      <c r="J25" s="12">
        <f>(H25*80%)-K25</f>
        <v>42000</v>
      </c>
      <c r="K25" s="103">
        <v>70000</v>
      </c>
      <c r="L25" s="26">
        <f t="shared" ref="L25:L47" si="23">I25+K25</f>
        <v>140000</v>
      </c>
      <c r="M25" s="7">
        <v>180000</v>
      </c>
      <c r="N25" s="7">
        <v>80000</v>
      </c>
      <c r="O25" s="12">
        <f>(M25*80%)-P25</f>
        <v>44000</v>
      </c>
      <c r="P25" s="103">
        <v>100000</v>
      </c>
      <c r="Q25" s="31">
        <f t="shared" ref="Q25:Q47" si="24">N25+P25</f>
        <v>180000</v>
      </c>
      <c r="R25" s="7">
        <v>180000</v>
      </c>
      <c r="S25" s="7">
        <v>70000</v>
      </c>
      <c r="T25" s="12">
        <f>(R25*80%)-U25</f>
        <v>34000</v>
      </c>
      <c r="U25" s="103">
        <v>110000</v>
      </c>
      <c r="V25" s="31">
        <f t="shared" ref="V25:V47" si="25">S25+U25</f>
        <v>180000</v>
      </c>
      <c r="W25" s="7">
        <v>140000</v>
      </c>
      <c r="X25" s="7">
        <v>60000</v>
      </c>
      <c r="Y25" s="12">
        <f>(W25*80%)-Z25</f>
        <v>32000</v>
      </c>
      <c r="Z25" s="103">
        <f>W25-X25</f>
        <v>80000</v>
      </c>
      <c r="AA25" s="31">
        <f t="shared" ref="AA25:AA47" si="26">X25+Z25</f>
        <v>140000</v>
      </c>
    </row>
    <row r="26" spans="1:33" s="5" customFormat="1" ht="30" customHeight="1">
      <c r="A26" s="6"/>
      <c r="B26" s="1" t="s">
        <v>4</v>
      </c>
      <c r="C26" s="7">
        <v>400000</v>
      </c>
      <c r="D26" s="7">
        <v>150000</v>
      </c>
      <c r="E26" s="12">
        <f t="shared" ref="E26:E35" si="27">(C26*80%)-F26</f>
        <v>70000</v>
      </c>
      <c r="F26" s="103">
        <v>250000</v>
      </c>
      <c r="G26" s="26">
        <f t="shared" si="22"/>
        <v>400000</v>
      </c>
      <c r="H26" s="7">
        <v>280000</v>
      </c>
      <c r="I26" s="7">
        <v>100000</v>
      </c>
      <c r="J26" s="12">
        <f t="shared" ref="J26:J35" si="28">(H26*80%)-K26</f>
        <v>44000</v>
      </c>
      <c r="K26" s="103">
        <v>180000</v>
      </c>
      <c r="L26" s="26">
        <f t="shared" si="23"/>
        <v>280000</v>
      </c>
      <c r="M26" s="7">
        <v>360000</v>
      </c>
      <c r="N26" s="7">
        <v>120000</v>
      </c>
      <c r="O26" s="12">
        <f t="shared" ref="O26:O35" si="29">(M26*80%)-P26</f>
        <v>48000</v>
      </c>
      <c r="P26" s="103">
        <v>240000</v>
      </c>
      <c r="Q26" s="31">
        <f t="shared" si="24"/>
        <v>360000</v>
      </c>
      <c r="R26" s="7">
        <v>360000</v>
      </c>
      <c r="S26" s="7">
        <v>100000</v>
      </c>
      <c r="T26" s="12">
        <f t="shared" ref="T26:T35" si="30">(R26*80%)-U26</f>
        <v>28000</v>
      </c>
      <c r="U26" s="103">
        <v>260000</v>
      </c>
      <c r="V26" s="31">
        <f t="shared" si="25"/>
        <v>360000</v>
      </c>
      <c r="W26" s="7">
        <v>280000</v>
      </c>
      <c r="X26" s="7">
        <v>90000</v>
      </c>
      <c r="Y26" s="12">
        <f t="shared" ref="Y26:Y35" si="31">(W26*80%)-Z26</f>
        <v>34000</v>
      </c>
      <c r="Z26" s="103">
        <f t="shared" ref="Z26:Z28" si="32">W26-X26</f>
        <v>190000</v>
      </c>
      <c r="AA26" s="31">
        <f t="shared" si="26"/>
        <v>280000</v>
      </c>
    </row>
    <row r="27" spans="1:33" s="5" customFormat="1" ht="30" customHeight="1">
      <c r="A27" s="6"/>
      <c r="B27" s="1" t="s">
        <v>5</v>
      </c>
      <c r="C27" s="12">
        <v>600000</v>
      </c>
      <c r="D27" s="12">
        <v>200000</v>
      </c>
      <c r="E27" s="12">
        <f t="shared" si="27"/>
        <v>80000</v>
      </c>
      <c r="F27" s="103">
        <v>400000</v>
      </c>
      <c r="G27" s="26">
        <f t="shared" si="22"/>
        <v>600000</v>
      </c>
      <c r="H27" s="7">
        <v>420000</v>
      </c>
      <c r="I27" s="7">
        <v>150000</v>
      </c>
      <c r="J27" s="12">
        <f t="shared" si="28"/>
        <v>66000</v>
      </c>
      <c r="K27" s="103">
        <v>270000</v>
      </c>
      <c r="L27" s="26">
        <f t="shared" si="23"/>
        <v>420000</v>
      </c>
      <c r="M27" s="7">
        <v>540000</v>
      </c>
      <c r="N27" s="7">
        <v>150000</v>
      </c>
      <c r="O27" s="12">
        <f t="shared" si="29"/>
        <v>42000</v>
      </c>
      <c r="P27" s="103">
        <v>390000</v>
      </c>
      <c r="Q27" s="31">
        <f t="shared" si="24"/>
        <v>540000</v>
      </c>
      <c r="R27" s="7">
        <v>540000</v>
      </c>
      <c r="S27" s="7">
        <v>150000</v>
      </c>
      <c r="T27" s="12">
        <f t="shared" si="30"/>
        <v>42000</v>
      </c>
      <c r="U27" s="103">
        <v>390000</v>
      </c>
      <c r="V27" s="31">
        <f t="shared" si="25"/>
        <v>540000</v>
      </c>
      <c r="W27" s="7">
        <v>420000</v>
      </c>
      <c r="X27" s="7">
        <v>140000</v>
      </c>
      <c r="Y27" s="12">
        <f t="shared" si="31"/>
        <v>56000</v>
      </c>
      <c r="Z27" s="103">
        <f t="shared" si="32"/>
        <v>280000</v>
      </c>
      <c r="AA27" s="31">
        <f t="shared" si="26"/>
        <v>420000</v>
      </c>
    </row>
    <row r="28" spans="1:33" s="5" customFormat="1" ht="30" customHeight="1">
      <c r="A28" s="6"/>
      <c r="B28" s="1" t="s">
        <v>6</v>
      </c>
      <c r="C28" s="12">
        <v>900000</v>
      </c>
      <c r="D28" s="12">
        <v>250000</v>
      </c>
      <c r="E28" s="12">
        <f t="shared" si="27"/>
        <v>-86214</v>
      </c>
      <c r="F28" s="103">
        <v>806214</v>
      </c>
      <c r="G28" s="26">
        <f t="shared" si="22"/>
        <v>1056214</v>
      </c>
      <c r="H28" s="7">
        <v>630000</v>
      </c>
      <c r="I28" s="7">
        <v>200000</v>
      </c>
      <c r="J28" s="12">
        <f t="shared" si="28"/>
        <v>74000</v>
      </c>
      <c r="K28" s="103">
        <v>430000</v>
      </c>
      <c r="L28" s="26">
        <f t="shared" si="23"/>
        <v>630000</v>
      </c>
      <c r="M28" s="7">
        <v>810000</v>
      </c>
      <c r="N28" s="7">
        <v>170000</v>
      </c>
      <c r="O28" s="12">
        <f t="shared" si="29"/>
        <v>8000</v>
      </c>
      <c r="P28" s="103">
        <v>640000</v>
      </c>
      <c r="Q28" s="31">
        <f t="shared" si="24"/>
        <v>810000</v>
      </c>
      <c r="R28" s="7">
        <v>810000</v>
      </c>
      <c r="S28" s="7">
        <v>180000</v>
      </c>
      <c r="T28" s="12">
        <f t="shared" si="30"/>
        <v>18000</v>
      </c>
      <c r="U28" s="103">
        <v>630000</v>
      </c>
      <c r="V28" s="31">
        <f t="shared" si="25"/>
        <v>810000</v>
      </c>
      <c r="W28" s="7">
        <v>630000</v>
      </c>
      <c r="X28" s="7">
        <v>150000</v>
      </c>
      <c r="Y28" s="12">
        <f t="shared" si="31"/>
        <v>24000</v>
      </c>
      <c r="Z28" s="103">
        <f t="shared" si="32"/>
        <v>480000</v>
      </c>
      <c r="AA28" s="31">
        <f t="shared" si="26"/>
        <v>630000</v>
      </c>
    </row>
    <row r="29" spans="1:33" s="5" customFormat="1" ht="30" customHeight="1">
      <c r="A29" s="6"/>
      <c r="B29" s="1" t="s">
        <v>7</v>
      </c>
      <c r="C29" s="12">
        <v>1200000</v>
      </c>
      <c r="D29" s="12">
        <v>300000</v>
      </c>
      <c r="E29" s="12">
        <f t="shared" si="27"/>
        <v>153786</v>
      </c>
      <c r="F29" s="103">
        <v>806214</v>
      </c>
      <c r="G29" s="26">
        <f t="shared" si="22"/>
        <v>1106214</v>
      </c>
      <c r="H29" s="7">
        <v>840000</v>
      </c>
      <c r="I29" s="7">
        <v>250000</v>
      </c>
      <c r="J29" s="12">
        <f t="shared" si="28"/>
        <v>82000</v>
      </c>
      <c r="K29" s="103">
        <v>590000</v>
      </c>
      <c r="L29" s="26">
        <f t="shared" si="23"/>
        <v>840000</v>
      </c>
      <c r="M29" s="7">
        <v>1080000</v>
      </c>
      <c r="N29" s="7">
        <v>220000</v>
      </c>
      <c r="O29" s="12">
        <f t="shared" si="29"/>
        <v>100197</v>
      </c>
      <c r="P29" s="103">
        <f>'Tong hop DG DV-TC'!$D$17</f>
        <v>763803</v>
      </c>
      <c r="Q29" s="31">
        <f t="shared" si="24"/>
        <v>983803</v>
      </c>
      <c r="R29" s="7">
        <v>1080000</v>
      </c>
      <c r="S29" s="7">
        <v>220000</v>
      </c>
      <c r="T29" s="12">
        <f t="shared" si="30"/>
        <v>30391</v>
      </c>
      <c r="U29" s="103">
        <f>'Tong hop DG DV-TC'!$D$18</f>
        <v>833609</v>
      </c>
      <c r="V29" s="31">
        <f t="shared" si="25"/>
        <v>1053609</v>
      </c>
      <c r="W29" s="7">
        <v>840000</v>
      </c>
      <c r="X29" s="7">
        <v>190000</v>
      </c>
      <c r="Y29" s="12">
        <f t="shared" si="31"/>
        <v>173292.30769230769</v>
      </c>
      <c r="Z29" s="103">
        <f>'Tong hop DG DV-TC'!$D$19</f>
        <v>498707.69230769231</v>
      </c>
      <c r="AA29" s="31">
        <f t="shared" si="26"/>
        <v>688707.69230769225</v>
      </c>
    </row>
    <row r="30" spans="1:33" s="5" customFormat="1" ht="30" customHeight="1">
      <c r="A30" s="6"/>
      <c r="B30" s="1" t="s">
        <v>11</v>
      </c>
      <c r="C30" s="12">
        <v>1500000</v>
      </c>
      <c r="D30" s="12">
        <v>350000</v>
      </c>
      <c r="E30" s="12">
        <f t="shared" si="27"/>
        <v>393786</v>
      </c>
      <c r="F30" s="103">
        <v>806214</v>
      </c>
      <c r="G30" s="26">
        <f t="shared" si="22"/>
        <v>1156214</v>
      </c>
      <c r="H30" s="7">
        <v>1050000</v>
      </c>
      <c r="I30" s="7">
        <v>300000</v>
      </c>
      <c r="J30" s="12">
        <f t="shared" si="28"/>
        <v>76197</v>
      </c>
      <c r="K30" s="103">
        <f>'Tong hop DG DV-TC'!$D$17</f>
        <v>763803</v>
      </c>
      <c r="L30" s="26">
        <f t="shared" si="23"/>
        <v>1063803</v>
      </c>
      <c r="M30" s="7">
        <v>1350000</v>
      </c>
      <c r="N30" s="7">
        <v>300000</v>
      </c>
      <c r="O30" s="12">
        <f t="shared" si="29"/>
        <v>316197</v>
      </c>
      <c r="P30" s="103">
        <f>'Tong hop DG DV-TC'!$D$17</f>
        <v>763803</v>
      </c>
      <c r="Q30" s="31">
        <f t="shared" si="24"/>
        <v>1063803</v>
      </c>
      <c r="R30" s="7">
        <v>1350000</v>
      </c>
      <c r="S30" s="7">
        <v>270000</v>
      </c>
      <c r="T30" s="12">
        <f t="shared" si="30"/>
        <v>246391</v>
      </c>
      <c r="U30" s="103">
        <f>'Tong hop DG DV-TC'!$D$18</f>
        <v>833609</v>
      </c>
      <c r="V30" s="31">
        <f t="shared" si="25"/>
        <v>1103609</v>
      </c>
      <c r="W30" s="7">
        <v>1050000</v>
      </c>
      <c r="X30" s="7">
        <v>340000</v>
      </c>
      <c r="Y30" s="12">
        <f t="shared" si="31"/>
        <v>341292.30769230769</v>
      </c>
      <c r="Z30" s="103">
        <f>'Tong hop DG DV-TC'!$D$19</f>
        <v>498707.69230769231</v>
      </c>
      <c r="AA30" s="31">
        <f t="shared" si="26"/>
        <v>838707.69230769225</v>
      </c>
    </row>
    <row r="31" spans="1:33" s="5" customFormat="1" ht="30" customHeight="1">
      <c r="A31" s="6"/>
      <c r="B31" s="1" t="s">
        <v>12</v>
      </c>
      <c r="C31" s="12">
        <v>2000000</v>
      </c>
      <c r="D31" s="12">
        <v>1000000</v>
      </c>
      <c r="E31" s="12">
        <f t="shared" si="27"/>
        <v>793786</v>
      </c>
      <c r="F31" s="103">
        <v>806214</v>
      </c>
      <c r="G31" s="26">
        <f t="shared" si="22"/>
        <v>1806214</v>
      </c>
      <c r="H31" s="7">
        <v>1400000</v>
      </c>
      <c r="I31" s="7">
        <v>350000</v>
      </c>
      <c r="J31" s="12">
        <f t="shared" si="28"/>
        <v>356197</v>
      </c>
      <c r="K31" s="103">
        <f>'Tong hop DG DV-TC'!$D$17</f>
        <v>763803</v>
      </c>
      <c r="L31" s="26">
        <f t="shared" si="23"/>
        <v>1113803</v>
      </c>
      <c r="M31" s="7">
        <v>1800000</v>
      </c>
      <c r="N31" s="7">
        <v>670000</v>
      </c>
      <c r="O31" s="12">
        <f t="shared" si="29"/>
        <v>676197</v>
      </c>
      <c r="P31" s="103">
        <f>'Tong hop DG DV-TC'!$D$17</f>
        <v>763803</v>
      </c>
      <c r="Q31" s="31">
        <f t="shared" si="24"/>
        <v>1433803</v>
      </c>
      <c r="R31" s="7">
        <v>1800000</v>
      </c>
      <c r="S31" s="7">
        <v>600000</v>
      </c>
      <c r="T31" s="12">
        <f t="shared" si="30"/>
        <v>606391</v>
      </c>
      <c r="U31" s="103">
        <f>'Tong hop DG DV-TC'!$D$18</f>
        <v>833609</v>
      </c>
      <c r="V31" s="31">
        <f t="shared" si="25"/>
        <v>1433609</v>
      </c>
      <c r="W31" s="7">
        <v>1400000</v>
      </c>
      <c r="X31" s="7">
        <v>620000</v>
      </c>
      <c r="Y31" s="12">
        <f t="shared" si="31"/>
        <v>621292.30769230775</v>
      </c>
      <c r="Z31" s="103">
        <f>'Tong hop DG DV-TC'!$D$19</f>
        <v>498707.69230769231</v>
      </c>
      <c r="AA31" s="31">
        <f t="shared" si="26"/>
        <v>1118707.6923076923</v>
      </c>
    </row>
    <row r="32" spans="1:33" s="5" customFormat="1" ht="30" customHeight="1">
      <c r="A32" s="6"/>
      <c r="B32" s="1" t="s">
        <v>13</v>
      </c>
      <c r="C32" s="12">
        <v>3000000</v>
      </c>
      <c r="D32" s="12">
        <v>1500000</v>
      </c>
      <c r="E32" s="12">
        <f t="shared" si="27"/>
        <v>1593786</v>
      </c>
      <c r="F32" s="103">
        <v>806214</v>
      </c>
      <c r="G32" s="26">
        <f t="shared" si="22"/>
        <v>2306214</v>
      </c>
      <c r="H32" s="7">
        <v>2100000</v>
      </c>
      <c r="I32" s="7">
        <v>900000</v>
      </c>
      <c r="J32" s="12">
        <f t="shared" si="28"/>
        <v>916197</v>
      </c>
      <c r="K32" s="103">
        <f>'Tong hop DG DV-TC'!$D$17</f>
        <v>763803</v>
      </c>
      <c r="L32" s="26">
        <f t="shared" si="23"/>
        <v>1663803</v>
      </c>
      <c r="M32" s="7">
        <v>2700000</v>
      </c>
      <c r="N32" s="7">
        <v>1400000</v>
      </c>
      <c r="O32" s="12">
        <f t="shared" si="29"/>
        <v>1396197</v>
      </c>
      <c r="P32" s="103">
        <f>'Tong hop DG DV-TC'!$D$17</f>
        <v>763803</v>
      </c>
      <c r="Q32" s="31">
        <f t="shared" si="24"/>
        <v>2163803</v>
      </c>
      <c r="R32" s="7">
        <v>2700000</v>
      </c>
      <c r="S32" s="7">
        <v>1400000</v>
      </c>
      <c r="T32" s="12">
        <f t="shared" si="30"/>
        <v>1326391</v>
      </c>
      <c r="U32" s="103">
        <f>'Tong hop DG DV-TC'!$D$18</f>
        <v>833609</v>
      </c>
      <c r="V32" s="31">
        <f t="shared" si="25"/>
        <v>2233609</v>
      </c>
      <c r="W32" s="7">
        <v>2100000</v>
      </c>
      <c r="X32" s="7">
        <v>1200000</v>
      </c>
      <c r="Y32" s="12">
        <f t="shared" si="31"/>
        <v>1181292.3076923077</v>
      </c>
      <c r="Z32" s="103">
        <f>'Tong hop DG DV-TC'!$D$19</f>
        <v>498707.69230769231</v>
      </c>
      <c r="AA32" s="31">
        <f t="shared" si="26"/>
        <v>1698707.6923076923</v>
      </c>
    </row>
    <row r="33" spans="1:33" s="5" customFormat="1" ht="30" customHeight="1">
      <c r="A33" s="6"/>
      <c r="B33" s="1" t="s">
        <v>14</v>
      </c>
      <c r="C33" s="12">
        <v>5000000</v>
      </c>
      <c r="D33" s="12">
        <v>3200000</v>
      </c>
      <c r="E33" s="12">
        <f t="shared" si="27"/>
        <v>3193786</v>
      </c>
      <c r="F33" s="103">
        <v>806214</v>
      </c>
      <c r="G33" s="26">
        <f t="shared" si="22"/>
        <v>4006214</v>
      </c>
      <c r="H33" s="7">
        <v>3500000</v>
      </c>
      <c r="I33" s="7">
        <v>2000000</v>
      </c>
      <c r="J33" s="12">
        <f t="shared" si="28"/>
        <v>2036197</v>
      </c>
      <c r="K33" s="103">
        <f>'Tong hop DG DV-TC'!$D$17</f>
        <v>763803</v>
      </c>
      <c r="L33" s="26">
        <f t="shared" si="23"/>
        <v>2763803</v>
      </c>
      <c r="M33" s="7">
        <v>4500000</v>
      </c>
      <c r="N33" s="7">
        <v>2800000</v>
      </c>
      <c r="O33" s="12">
        <f t="shared" si="29"/>
        <v>2836197</v>
      </c>
      <c r="P33" s="103">
        <f>'Tong hop DG DV-TC'!$D$17</f>
        <v>763803</v>
      </c>
      <c r="Q33" s="31">
        <f t="shared" si="24"/>
        <v>3563803</v>
      </c>
      <c r="R33" s="7">
        <v>4500000</v>
      </c>
      <c r="S33" s="7">
        <v>2800000</v>
      </c>
      <c r="T33" s="12">
        <f t="shared" si="30"/>
        <v>2766391</v>
      </c>
      <c r="U33" s="103">
        <f>'Tong hop DG DV-TC'!$D$18</f>
        <v>833609</v>
      </c>
      <c r="V33" s="31">
        <f t="shared" si="25"/>
        <v>3633609</v>
      </c>
      <c r="W33" s="7">
        <v>3500000</v>
      </c>
      <c r="X33" s="7">
        <v>2300000</v>
      </c>
      <c r="Y33" s="12">
        <f t="shared" si="31"/>
        <v>2301292.3076923075</v>
      </c>
      <c r="Z33" s="103">
        <f>'Tong hop DG DV-TC'!$D$19</f>
        <v>498707.69230769231</v>
      </c>
      <c r="AA33" s="31">
        <f t="shared" si="26"/>
        <v>2798707.6923076925</v>
      </c>
    </row>
    <row r="34" spans="1:33" s="5" customFormat="1" ht="30" customHeight="1">
      <c r="A34" s="6"/>
      <c r="B34" s="1" t="s">
        <v>15</v>
      </c>
      <c r="C34" s="12">
        <v>6300000</v>
      </c>
      <c r="D34" s="12">
        <v>4200000</v>
      </c>
      <c r="E34" s="12">
        <f t="shared" si="27"/>
        <v>4233786</v>
      </c>
      <c r="F34" s="103">
        <v>806214</v>
      </c>
      <c r="G34" s="26">
        <f t="shared" si="22"/>
        <v>5006214</v>
      </c>
      <c r="H34" s="7">
        <v>4410000</v>
      </c>
      <c r="I34" s="7">
        <v>2700000</v>
      </c>
      <c r="J34" s="12">
        <f t="shared" si="28"/>
        <v>2764197</v>
      </c>
      <c r="K34" s="103">
        <f>'Tong hop DG DV-TC'!$D$17</f>
        <v>763803</v>
      </c>
      <c r="L34" s="26">
        <f t="shared" si="23"/>
        <v>3463803</v>
      </c>
      <c r="M34" s="7">
        <v>5670000</v>
      </c>
      <c r="N34" s="7">
        <v>3700000</v>
      </c>
      <c r="O34" s="12">
        <f t="shared" si="29"/>
        <v>3772197</v>
      </c>
      <c r="P34" s="103">
        <f>'Tong hop DG DV-TC'!$D$17</f>
        <v>763803</v>
      </c>
      <c r="Q34" s="31">
        <f t="shared" si="24"/>
        <v>4463803</v>
      </c>
      <c r="R34" s="7">
        <v>5670000</v>
      </c>
      <c r="S34" s="7">
        <v>3700000</v>
      </c>
      <c r="T34" s="12">
        <f t="shared" si="30"/>
        <v>3702391</v>
      </c>
      <c r="U34" s="103">
        <f>'Tong hop DG DV-TC'!$D$18</f>
        <v>833609</v>
      </c>
      <c r="V34" s="31">
        <f t="shared" si="25"/>
        <v>4533609</v>
      </c>
      <c r="W34" s="7">
        <v>4410000</v>
      </c>
      <c r="X34" s="7">
        <v>3000000</v>
      </c>
      <c r="Y34" s="12">
        <f t="shared" si="31"/>
        <v>3029292.3076923075</v>
      </c>
      <c r="Z34" s="103">
        <f>'Tong hop DG DV-TC'!$D$19</f>
        <v>498707.69230769231</v>
      </c>
      <c r="AA34" s="31">
        <f t="shared" si="26"/>
        <v>3498707.6923076925</v>
      </c>
    </row>
    <row r="35" spans="1:33" s="5" customFormat="1" ht="30" customHeight="1">
      <c r="A35" s="6"/>
      <c r="B35" s="1" t="s">
        <v>16</v>
      </c>
      <c r="C35" s="12">
        <v>7500000</v>
      </c>
      <c r="D35" s="12">
        <v>5200000</v>
      </c>
      <c r="E35" s="12">
        <f t="shared" si="27"/>
        <v>5193786</v>
      </c>
      <c r="F35" s="103">
        <v>806214</v>
      </c>
      <c r="G35" s="26">
        <f t="shared" si="22"/>
        <v>6006214</v>
      </c>
      <c r="H35" s="7">
        <v>5250000</v>
      </c>
      <c r="I35" s="7">
        <v>3400000</v>
      </c>
      <c r="J35" s="12">
        <f t="shared" si="28"/>
        <v>3436197</v>
      </c>
      <c r="K35" s="103">
        <f>'Tong hop DG DV-TC'!$D$17</f>
        <v>763803</v>
      </c>
      <c r="L35" s="26">
        <f t="shared" si="23"/>
        <v>4163803</v>
      </c>
      <c r="M35" s="7">
        <v>6750000</v>
      </c>
      <c r="N35" s="7">
        <v>4600000</v>
      </c>
      <c r="O35" s="12">
        <f t="shared" si="29"/>
        <v>4636197</v>
      </c>
      <c r="P35" s="103">
        <f>'Tong hop DG DV-TC'!$D$17</f>
        <v>763803</v>
      </c>
      <c r="Q35" s="31">
        <f t="shared" si="24"/>
        <v>5363803</v>
      </c>
      <c r="R35" s="7">
        <v>6750000</v>
      </c>
      <c r="S35" s="7">
        <v>4600000</v>
      </c>
      <c r="T35" s="12">
        <f t="shared" si="30"/>
        <v>4566391</v>
      </c>
      <c r="U35" s="103">
        <f>'Tong hop DG DV-TC'!$D$18</f>
        <v>833609</v>
      </c>
      <c r="V35" s="31">
        <f t="shared" si="25"/>
        <v>5433609</v>
      </c>
      <c r="W35" s="7">
        <v>5250000</v>
      </c>
      <c r="X35" s="7">
        <v>3700000</v>
      </c>
      <c r="Y35" s="12">
        <f t="shared" si="31"/>
        <v>3701292.3076923075</v>
      </c>
      <c r="Z35" s="103">
        <f>'Tong hop DG DV-TC'!$D$19</f>
        <v>498707.69230769231</v>
      </c>
      <c r="AA35" s="31">
        <f t="shared" si="26"/>
        <v>4198707.692307692</v>
      </c>
    </row>
    <row r="36" spans="1:33" s="5" customFormat="1" ht="30" customHeight="1">
      <c r="A36" s="36">
        <v>2</v>
      </c>
      <c r="B36" s="37" t="s">
        <v>9</v>
      </c>
      <c r="C36" s="39">
        <f>SUM(C37:C47)</f>
        <v>30100000</v>
      </c>
      <c r="D36" s="39">
        <f t="shared" ref="D36" si="33">SUM(D37:D47)</f>
        <v>16940000</v>
      </c>
      <c r="E36" s="39">
        <f t="shared" ref="E36" si="34">SUM(E37:E47)</f>
        <v>16440288</v>
      </c>
      <c r="F36" s="39">
        <f t="shared" ref="F36" si="35">SUM(F37:F47)</f>
        <v>7639712</v>
      </c>
      <c r="G36" s="39">
        <f t="shared" ref="G36" si="36">SUM(G37:G47)</f>
        <v>24579712</v>
      </c>
      <c r="H36" s="39">
        <f t="shared" ref="H36" si="37">SUM(H37:H47)</f>
        <v>21070000</v>
      </c>
      <c r="I36" s="39">
        <f t="shared" ref="I36" si="38">SUM(I37:I47)</f>
        <v>10850000</v>
      </c>
      <c r="J36" s="39">
        <f t="shared" ref="J36" si="39">SUM(J37:J47)</f>
        <v>10223182</v>
      </c>
      <c r="K36" s="39">
        <f t="shared" ref="K36" si="40">SUM(K37:K47)</f>
        <v>6632818</v>
      </c>
      <c r="L36" s="39">
        <f t="shared" ref="L36" si="41">SUM(L37:L47)</f>
        <v>17482818</v>
      </c>
      <c r="M36" s="39">
        <f t="shared" ref="M36" si="42">SUM(M37:M47)</f>
        <v>27090000</v>
      </c>
      <c r="N36" s="39">
        <f t="shared" ref="N36" si="43">SUM(N37:N47)</f>
        <v>14850000</v>
      </c>
      <c r="O36" s="39">
        <f t="shared" ref="O36" si="44">SUM(O37:O47)</f>
        <v>14451576</v>
      </c>
      <c r="P36" s="39">
        <f t="shared" ref="P36" si="45">SUM(P37:P47)</f>
        <v>7220424</v>
      </c>
      <c r="Q36" s="39">
        <f t="shared" ref="Q36" si="46">SUM(Q37:Q47)</f>
        <v>22070424</v>
      </c>
      <c r="R36" s="39">
        <f t="shared" ref="R36" si="47">SUM(R37:R47)</f>
        <v>27090000</v>
      </c>
      <c r="S36" s="39">
        <f t="shared" ref="S36" si="48">SUM(S37:S47)</f>
        <v>14550000</v>
      </c>
      <c r="T36" s="39">
        <f t="shared" ref="T36" si="49">SUM(T37:T47)</f>
        <v>13926737</v>
      </c>
      <c r="U36" s="39">
        <f t="shared" ref="U36" si="50">SUM(U37:U47)</f>
        <v>7745263</v>
      </c>
      <c r="V36" s="39">
        <f t="shared" ref="V36" si="51">SUM(V37:V47)</f>
        <v>22295263</v>
      </c>
      <c r="W36" s="39">
        <f t="shared" ref="W36" si="52">SUM(W37:W47)</f>
        <v>21070000</v>
      </c>
      <c r="X36" s="39">
        <f t="shared" ref="X36" si="53">SUM(X37:X47)</f>
        <v>12200000</v>
      </c>
      <c r="Y36" s="39">
        <f t="shared" ref="Y36" si="54">SUM(Y37:Y47)</f>
        <v>12026338.461538462</v>
      </c>
      <c r="Z36" s="39">
        <f t="shared" ref="Z36" si="55">SUM(Z37:Z47)</f>
        <v>4829661.538461539</v>
      </c>
      <c r="AA36" s="39">
        <f t="shared" ref="AA36" si="56">SUM(AA37:AA47)</f>
        <v>17029661.538461536</v>
      </c>
      <c r="AC36" s="16"/>
      <c r="AE36" s="16"/>
    </row>
    <row r="37" spans="1:33" s="5" customFormat="1" ht="30" customHeight="1">
      <c r="A37" s="6"/>
      <c r="B37" s="1" t="s">
        <v>3</v>
      </c>
      <c r="C37" s="12">
        <v>300000</v>
      </c>
      <c r="D37" s="12">
        <v>120000</v>
      </c>
      <c r="E37" s="12">
        <f>(C37*80%)-F37</f>
        <v>60000</v>
      </c>
      <c r="F37" s="103">
        <v>180000</v>
      </c>
      <c r="G37" s="26">
        <f>D37+F37</f>
        <v>300000</v>
      </c>
      <c r="H37" s="7">
        <v>210000</v>
      </c>
      <c r="I37" s="7">
        <v>80000</v>
      </c>
      <c r="J37" s="12">
        <f>(H37*80%)-K37</f>
        <v>38000</v>
      </c>
      <c r="K37" s="103">
        <v>130000</v>
      </c>
      <c r="L37" s="26">
        <f t="shared" si="23"/>
        <v>210000</v>
      </c>
      <c r="M37" s="7">
        <v>270000</v>
      </c>
      <c r="N37" s="7">
        <v>90000</v>
      </c>
      <c r="O37" s="12">
        <f>(M37*80%)-P37</f>
        <v>36000</v>
      </c>
      <c r="P37" s="103">
        <v>180000</v>
      </c>
      <c r="Q37" s="31">
        <f t="shared" si="24"/>
        <v>270000</v>
      </c>
      <c r="R37" s="7">
        <v>270000</v>
      </c>
      <c r="S37" s="7">
        <v>100000</v>
      </c>
      <c r="T37" s="12">
        <f>(R37*80%)-U37</f>
        <v>46000</v>
      </c>
      <c r="U37" s="103">
        <v>170000</v>
      </c>
      <c r="V37" s="31">
        <f t="shared" si="25"/>
        <v>270000</v>
      </c>
      <c r="W37" s="7">
        <v>210000</v>
      </c>
      <c r="X37" s="7">
        <v>80000</v>
      </c>
      <c r="Y37" s="12">
        <f>(W37*80%)-Z37</f>
        <v>38000</v>
      </c>
      <c r="Z37" s="103">
        <f>W37-X37</f>
        <v>130000</v>
      </c>
      <c r="AA37" s="31">
        <f t="shared" si="26"/>
        <v>210000</v>
      </c>
      <c r="AB37" s="15"/>
      <c r="AC37" s="15"/>
      <c r="AD37" s="15"/>
      <c r="AE37" s="15"/>
      <c r="AF37" s="15"/>
      <c r="AG37" s="16"/>
    </row>
    <row r="38" spans="1:33" s="5" customFormat="1" ht="30" customHeight="1">
      <c r="A38" s="6"/>
      <c r="B38" s="1" t="s">
        <v>4</v>
      </c>
      <c r="C38" s="12">
        <v>600000</v>
      </c>
      <c r="D38" s="12">
        <v>170000</v>
      </c>
      <c r="E38" s="12">
        <f t="shared" ref="E38:E47" si="57">(C38*80%)-F38</f>
        <v>50000</v>
      </c>
      <c r="F38" s="103">
        <v>430000</v>
      </c>
      <c r="G38" s="26">
        <f t="shared" ref="G38:G47" si="58">D38+F38</f>
        <v>600000</v>
      </c>
      <c r="H38" s="7">
        <v>420000</v>
      </c>
      <c r="I38" s="7">
        <v>150000</v>
      </c>
      <c r="J38" s="12">
        <f t="shared" ref="J38:J47" si="59">(H38*80%)-K38</f>
        <v>66000</v>
      </c>
      <c r="K38" s="103">
        <v>270000</v>
      </c>
      <c r="L38" s="26">
        <f t="shared" si="23"/>
        <v>420000</v>
      </c>
      <c r="M38" s="7">
        <v>540000</v>
      </c>
      <c r="N38" s="7">
        <v>150000</v>
      </c>
      <c r="O38" s="12">
        <f t="shared" ref="O38:O47" si="60">(M38*80%)-P38</f>
        <v>42000</v>
      </c>
      <c r="P38" s="103">
        <v>390000</v>
      </c>
      <c r="Q38" s="31">
        <f t="shared" si="24"/>
        <v>540000</v>
      </c>
      <c r="R38" s="7">
        <v>540000</v>
      </c>
      <c r="S38" s="7">
        <v>130000</v>
      </c>
      <c r="T38" s="12">
        <f t="shared" ref="T38:T47" si="61">(R38*80%)-U38</f>
        <v>22000</v>
      </c>
      <c r="U38" s="103">
        <f>R38-S38</f>
        <v>410000</v>
      </c>
      <c r="V38" s="31">
        <f t="shared" si="25"/>
        <v>540000</v>
      </c>
      <c r="W38" s="7">
        <v>420000</v>
      </c>
      <c r="X38" s="7">
        <v>120000</v>
      </c>
      <c r="Y38" s="12">
        <f t="shared" ref="Y38:Y47" si="62">(W38*80%)-Z38</f>
        <v>36000</v>
      </c>
      <c r="Z38" s="103">
        <f t="shared" ref="Z38:Z39" si="63">W38-X38</f>
        <v>300000</v>
      </c>
      <c r="AA38" s="31">
        <f t="shared" si="26"/>
        <v>420000</v>
      </c>
      <c r="AC38" s="15"/>
      <c r="AD38" s="15"/>
      <c r="AE38" s="15"/>
    </row>
    <row r="39" spans="1:33" s="5" customFormat="1" ht="30" customHeight="1">
      <c r="A39" s="6"/>
      <c r="B39" s="1" t="s">
        <v>5</v>
      </c>
      <c r="C39" s="12">
        <v>800000</v>
      </c>
      <c r="D39" s="12">
        <v>220000</v>
      </c>
      <c r="E39" s="12">
        <f t="shared" si="57"/>
        <v>60000</v>
      </c>
      <c r="F39" s="103">
        <v>580000</v>
      </c>
      <c r="G39" s="26">
        <f t="shared" si="58"/>
        <v>800000</v>
      </c>
      <c r="H39" s="7">
        <v>560000</v>
      </c>
      <c r="I39" s="7">
        <v>170000</v>
      </c>
      <c r="J39" s="12">
        <f t="shared" si="59"/>
        <v>58000</v>
      </c>
      <c r="K39" s="103">
        <v>390000</v>
      </c>
      <c r="L39" s="26">
        <f t="shared" si="23"/>
        <v>560000</v>
      </c>
      <c r="M39" s="7">
        <v>720000</v>
      </c>
      <c r="N39" s="7">
        <v>180000</v>
      </c>
      <c r="O39" s="12">
        <f t="shared" si="60"/>
        <v>36000</v>
      </c>
      <c r="P39" s="103">
        <v>540000</v>
      </c>
      <c r="Q39" s="31">
        <f t="shared" si="24"/>
        <v>720000</v>
      </c>
      <c r="R39" s="7">
        <v>720000</v>
      </c>
      <c r="S39" s="7">
        <v>180000</v>
      </c>
      <c r="T39" s="12">
        <f t="shared" si="61"/>
        <v>36000</v>
      </c>
      <c r="U39" s="103">
        <f t="shared" ref="U39:U40" si="64">R39-S39</f>
        <v>540000</v>
      </c>
      <c r="V39" s="31">
        <f t="shared" si="25"/>
        <v>720000</v>
      </c>
      <c r="W39" s="7">
        <v>560000</v>
      </c>
      <c r="X39" s="7">
        <v>150000</v>
      </c>
      <c r="Y39" s="12">
        <f t="shared" si="62"/>
        <v>38000</v>
      </c>
      <c r="Z39" s="103">
        <f t="shared" si="63"/>
        <v>410000</v>
      </c>
      <c r="AA39" s="31">
        <f t="shared" si="26"/>
        <v>560000</v>
      </c>
    </row>
    <row r="40" spans="1:33" s="5" customFormat="1" ht="30" customHeight="1">
      <c r="A40" s="6"/>
      <c r="B40" s="1" t="s">
        <v>6</v>
      </c>
      <c r="C40" s="12">
        <v>1100000</v>
      </c>
      <c r="D40" s="12">
        <v>270000</v>
      </c>
      <c r="E40" s="12">
        <f t="shared" si="57"/>
        <v>73786</v>
      </c>
      <c r="F40" s="103">
        <v>806214</v>
      </c>
      <c r="G40" s="26">
        <f t="shared" si="58"/>
        <v>1076214</v>
      </c>
      <c r="H40" s="7">
        <v>770000</v>
      </c>
      <c r="I40" s="7">
        <v>220000</v>
      </c>
      <c r="J40" s="12">
        <f t="shared" si="59"/>
        <v>66000</v>
      </c>
      <c r="K40" s="103">
        <v>550000</v>
      </c>
      <c r="L40" s="26">
        <f t="shared" si="23"/>
        <v>770000</v>
      </c>
      <c r="M40" s="7">
        <v>990000</v>
      </c>
      <c r="N40" s="7">
        <v>200000</v>
      </c>
      <c r="O40" s="12">
        <f t="shared" si="60"/>
        <v>28197</v>
      </c>
      <c r="P40" s="103">
        <f>'Tong hop DG DV-TC'!$D$17</f>
        <v>763803</v>
      </c>
      <c r="Q40" s="31">
        <f t="shared" si="24"/>
        <v>963803</v>
      </c>
      <c r="R40" s="7">
        <v>990000</v>
      </c>
      <c r="S40" s="7">
        <v>200000</v>
      </c>
      <c r="T40" s="12">
        <f t="shared" si="61"/>
        <v>2000</v>
      </c>
      <c r="U40" s="103">
        <f t="shared" si="64"/>
        <v>790000</v>
      </c>
      <c r="V40" s="31">
        <f t="shared" si="25"/>
        <v>990000</v>
      </c>
      <c r="W40" s="7">
        <v>770000</v>
      </c>
      <c r="X40" s="7">
        <v>170000</v>
      </c>
      <c r="Y40" s="12">
        <f t="shared" si="62"/>
        <v>117292.30769230769</v>
      </c>
      <c r="Z40" s="103">
        <f>'Tong hop DG DV-TC'!$D$19</f>
        <v>498707.69230769231</v>
      </c>
      <c r="AA40" s="31">
        <f t="shared" si="26"/>
        <v>668707.69230769225</v>
      </c>
    </row>
    <row r="41" spans="1:33" s="5" customFormat="1" ht="30" customHeight="1">
      <c r="A41" s="6"/>
      <c r="B41" s="1" t="s">
        <v>7</v>
      </c>
      <c r="C41" s="12">
        <v>1400000</v>
      </c>
      <c r="D41" s="12">
        <v>310000</v>
      </c>
      <c r="E41" s="12">
        <f t="shared" si="57"/>
        <v>313786</v>
      </c>
      <c r="F41" s="103">
        <v>806214</v>
      </c>
      <c r="G41" s="26">
        <f t="shared" si="58"/>
        <v>1116214</v>
      </c>
      <c r="H41" s="7">
        <v>980000</v>
      </c>
      <c r="I41" s="7">
        <v>270000</v>
      </c>
      <c r="J41" s="12">
        <f t="shared" si="59"/>
        <v>74000</v>
      </c>
      <c r="K41" s="103">
        <v>710000</v>
      </c>
      <c r="L41" s="26">
        <f t="shared" si="23"/>
        <v>980000</v>
      </c>
      <c r="M41" s="7">
        <v>1260000</v>
      </c>
      <c r="N41" s="7">
        <v>250000</v>
      </c>
      <c r="O41" s="12">
        <f t="shared" si="60"/>
        <v>244197</v>
      </c>
      <c r="P41" s="103">
        <f>'Tong hop DG DV-TC'!$D$17</f>
        <v>763803</v>
      </c>
      <c r="Q41" s="31">
        <f t="shared" si="24"/>
        <v>1013803</v>
      </c>
      <c r="R41" s="7">
        <v>1260000</v>
      </c>
      <c r="S41" s="7">
        <v>220000</v>
      </c>
      <c r="T41" s="12">
        <f t="shared" si="61"/>
        <v>174391</v>
      </c>
      <c r="U41" s="103">
        <f>'Tong hop DG DV-TC'!$D$18</f>
        <v>833609</v>
      </c>
      <c r="V41" s="31">
        <f t="shared" si="25"/>
        <v>1053609</v>
      </c>
      <c r="W41" s="7">
        <v>980000</v>
      </c>
      <c r="X41" s="7">
        <v>280000</v>
      </c>
      <c r="Y41" s="12">
        <f t="shared" si="62"/>
        <v>285292.30769230769</v>
      </c>
      <c r="Z41" s="103">
        <f>'Tong hop DG DV-TC'!$D$19</f>
        <v>498707.69230769231</v>
      </c>
      <c r="AA41" s="31">
        <f t="shared" si="26"/>
        <v>778707.69230769225</v>
      </c>
    </row>
    <row r="42" spans="1:33" s="5" customFormat="1" ht="30" customHeight="1">
      <c r="A42" s="6"/>
      <c r="B42" s="1" t="s">
        <v>11</v>
      </c>
      <c r="C42" s="12">
        <v>1600000</v>
      </c>
      <c r="D42" s="12">
        <v>400000</v>
      </c>
      <c r="E42" s="12">
        <f t="shared" si="57"/>
        <v>473786</v>
      </c>
      <c r="F42" s="103">
        <v>806214</v>
      </c>
      <c r="G42" s="26">
        <f t="shared" si="58"/>
        <v>1206214</v>
      </c>
      <c r="H42" s="7">
        <v>1120000</v>
      </c>
      <c r="I42" s="7">
        <v>320000</v>
      </c>
      <c r="J42" s="12">
        <f t="shared" si="59"/>
        <v>132197</v>
      </c>
      <c r="K42" s="103">
        <f>'Tong hop DG DV-TC'!$D$17</f>
        <v>763803</v>
      </c>
      <c r="L42" s="26">
        <f t="shared" si="23"/>
        <v>1083803</v>
      </c>
      <c r="M42" s="7">
        <v>1440000</v>
      </c>
      <c r="N42" s="7">
        <v>380000</v>
      </c>
      <c r="O42" s="12">
        <f t="shared" si="60"/>
        <v>388197</v>
      </c>
      <c r="P42" s="103">
        <f>'Tong hop DG DV-TC'!$D$17</f>
        <v>763803</v>
      </c>
      <c r="Q42" s="31">
        <f t="shared" si="24"/>
        <v>1143803</v>
      </c>
      <c r="R42" s="7">
        <v>1440000</v>
      </c>
      <c r="S42" s="7">
        <v>320000</v>
      </c>
      <c r="T42" s="12">
        <f t="shared" si="61"/>
        <v>318391</v>
      </c>
      <c r="U42" s="103">
        <f>'Tong hop DG DV-TC'!$D$18</f>
        <v>833609</v>
      </c>
      <c r="V42" s="31">
        <f t="shared" si="25"/>
        <v>1153609</v>
      </c>
      <c r="W42" s="7">
        <v>1120000</v>
      </c>
      <c r="X42" s="7">
        <v>400000</v>
      </c>
      <c r="Y42" s="12">
        <f t="shared" si="62"/>
        <v>397292.30769230769</v>
      </c>
      <c r="Z42" s="103">
        <f>'Tong hop DG DV-TC'!$D$19</f>
        <v>498707.69230769231</v>
      </c>
      <c r="AA42" s="31">
        <f t="shared" si="26"/>
        <v>898707.69230769225</v>
      </c>
    </row>
    <row r="43" spans="1:33" s="5" customFormat="1" ht="30" customHeight="1">
      <c r="A43" s="6"/>
      <c r="B43" s="1" t="s">
        <v>12</v>
      </c>
      <c r="C43" s="12">
        <v>2100000</v>
      </c>
      <c r="D43" s="12">
        <v>850000</v>
      </c>
      <c r="E43" s="12">
        <f t="shared" si="57"/>
        <v>873786</v>
      </c>
      <c r="F43" s="103">
        <v>806214</v>
      </c>
      <c r="G43" s="26">
        <f t="shared" si="58"/>
        <v>1656214</v>
      </c>
      <c r="H43" s="7">
        <v>1470000</v>
      </c>
      <c r="I43" s="7">
        <v>400000</v>
      </c>
      <c r="J43" s="12">
        <f t="shared" si="59"/>
        <v>412197</v>
      </c>
      <c r="K43" s="103">
        <f>'Tong hop DG DV-TC'!$D$17</f>
        <v>763803</v>
      </c>
      <c r="L43" s="26">
        <f t="shared" si="23"/>
        <v>1163803</v>
      </c>
      <c r="M43" s="7">
        <v>1890000</v>
      </c>
      <c r="N43" s="7">
        <v>700000</v>
      </c>
      <c r="O43" s="12">
        <f t="shared" si="60"/>
        <v>748197</v>
      </c>
      <c r="P43" s="103">
        <f>'Tong hop DG DV-TC'!$D$17</f>
        <v>763803</v>
      </c>
      <c r="Q43" s="31">
        <f t="shared" si="24"/>
        <v>1463803</v>
      </c>
      <c r="R43" s="7">
        <v>1890000</v>
      </c>
      <c r="S43" s="7">
        <v>700000</v>
      </c>
      <c r="T43" s="12">
        <f t="shared" si="61"/>
        <v>678391</v>
      </c>
      <c r="U43" s="103">
        <f>'Tong hop DG DV-TC'!$D$18</f>
        <v>833609</v>
      </c>
      <c r="V43" s="31">
        <f t="shared" si="25"/>
        <v>1533609</v>
      </c>
      <c r="W43" s="7">
        <v>1470000</v>
      </c>
      <c r="X43" s="7">
        <v>700000</v>
      </c>
      <c r="Y43" s="12">
        <f t="shared" si="62"/>
        <v>677292.30769230775</v>
      </c>
      <c r="Z43" s="103">
        <f>'Tong hop DG DV-TC'!$D$19</f>
        <v>498707.69230769231</v>
      </c>
      <c r="AA43" s="31">
        <f t="shared" si="26"/>
        <v>1198707.6923076923</v>
      </c>
    </row>
    <row r="44" spans="1:33" s="5" customFormat="1" ht="30" customHeight="1">
      <c r="A44" s="6"/>
      <c r="B44" s="1" t="s">
        <v>13</v>
      </c>
      <c r="C44" s="12">
        <v>3100000</v>
      </c>
      <c r="D44" s="12">
        <v>1700000</v>
      </c>
      <c r="E44" s="12">
        <f t="shared" si="57"/>
        <v>1673786</v>
      </c>
      <c r="F44" s="103">
        <v>806214</v>
      </c>
      <c r="G44" s="26">
        <f t="shared" si="58"/>
        <v>2506214</v>
      </c>
      <c r="H44" s="7">
        <v>2170000</v>
      </c>
      <c r="I44" s="7">
        <v>940000</v>
      </c>
      <c r="J44" s="12">
        <f t="shared" si="59"/>
        <v>972197</v>
      </c>
      <c r="K44" s="103">
        <f>'Tong hop DG DV-TC'!$D$17</f>
        <v>763803</v>
      </c>
      <c r="L44" s="26">
        <f t="shared" si="23"/>
        <v>1703803</v>
      </c>
      <c r="M44" s="7">
        <v>2790000</v>
      </c>
      <c r="N44" s="7">
        <v>1400000</v>
      </c>
      <c r="O44" s="12">
        <f t="shared" si="60"/>
        <v>1468197</v>
      </c>
      <c r="P44" s="103">
        <f>'Tong hop DG DV-TC'!$D$17</f>
        <v>763803</v>
      </c>
      <c r="Q44" s="31">
        <f t="shared" si="24"/>
        <v>2163803</v>
      </c>
      <c r="R44" s="7">
        <v>2790000</v>
      </c>
      <c r="S44" s="7">
        <v>1400000</v>
      </c>
      <c r="T44" s="12">
        <f t="shared" si="61"/>
        <v>1398391</v>
      </c>
      <c r="U44" s="103">
        <f>'Tong hop DG DV-TC'!$D$18</f>
        <v>833609</v>
      </c>
      <c r="V44" s="31">
        <f t="shared" si="25"/>
        <v>2233609</v>
      </c>
      <c r="W44" s="7">
        <v>2170000</v>
      </c>
      <c r="X44" s="7">
        <v>1200000</v>
      </c>
      <c r="Y44" s="12">
        <f t="shared" si="62"/>
        <v>1237292.3076923077</v>
      </c>
      <c r="Z44" s="103">
        <f>'Tong hop DG DV-TC'!$D$19</f>
        <v>498707.69230769231</v>
      </c>
      <c r="AA44" s="31">
        <f t="shared" si="26"/>
        <v>1698707.6923076923</v>
      </c>
    </row>
    <row r="45" spans="1:33" s="5" customFormat="1" ht="30" customHeight="1">
      <c r="A45" s="6"/>
      <c r="B45" s="1" t="s">
        <v>14</v>
      </c>
      <c r="C45" s="12">
        <v>5100000</v>
      </c>
      <c r="D45" s="12">
        <v>3300000</v>
      </c>
      <c r="E45" s="12">
        <f t="shared" si="57"/>
        <v>3273786</v>
      </c>
      <c r="F45" s="103">
        <v>806214</v>
      </c>
      <c r="G45" s="26">
        <f t="shared" si="58"/>
        <v>4106214</v>
      </c>
      <c r="H45" s="7">
        <v>3570000</v>
      </c>
      <c r="I45" s="7">
        <v>2000000</v>
      </c>
      <c r="J45" s="12">
        <f t="shared" si="59"/>
        <v>2092197</v>
      </c>
      <c r="K45" s="103">
        <f>'Tong hop DG DV-TC'!$D$17</f>
        <v>763803</v>
      </c>
      <c r="L45" s="26">
        <f t="shared" si="23"/>
        <v>2763803</v>
      </c>
      <c r="M45" s="7">
        <v>4590000</v>
      </c>
      <c r="N45" s="7">
        <v>3000000</v>
      </c>
      <c r="O45" s="12">
        <f t="shared" si="60"/>
        <v>2908197</v>
      </c>
      <c r="P45" s="103">
        <f>'Tong hop DG DV-TC'!$D$17</f>
        <v>763803</v>
      </c>
      <c r="Q45" s="31">
        <f t="shared" si="24"/>
        <v>3763803</v>
      </c>
      <c r="R45" s="7">
        <v>4590000</v>
      </c>
      <c r="S45" s="7">
        <v>2800000</v>
      </c>
      <c r="T45" s="12">
        <f t="shared" si="61"/>
        <v>2838391</v>
      </c>
      <c r="U45" s="103">
        <f>'Tong hop DG DV-TC'!$D$18</f>
        <v>833609</v>
      </c>
      <c r="V45" s="31">
        <f t="shared" si="25"/>
        <v>3633609</v>
      </c>
      <c r="W45" s="7">
        <v>3570000</v>
      </c>
      <c r="X45" s="7">
        <v>2400000</v>
      </c>
      <c r="Y45" s="12">
        <f t="shared" si="62"/>
        <v>2357292.3076923075</v>
      </c>
      <c r="Z45" s="103">
        <f>'Tong hop DG DV-TC'!$D$19</f>
        <v>498707.69230769231</v>
      </c>
      <c r="AA45" s="31">
        <f t="shared" si="26"/>
        <v>2898707.6923076925</v>
      </c>
    </row>
    <row r="46" spans="1:33" s="5" customFormat="1" ht="30" customHeight="1">
      <c r="A46" s="6"/>
      <c r="B46" s="1" t="s">
        <v>15</v>
      </c>
      <c r="C46" s="12">
        <v>6400000</v>
      </c>
      <c r="D46" s="12">
        <v>4300000</v>
      </c>
      <c r="E46" s="12">
        <f t="shared" si="57"/>
        <v>4313786</v>
      </c>
      <c r="F46" s="103">
        <v>806214</v>
      </c>
      <c r="G46" s="26">
        <f t="shared" si="58"/>
        <v>5106214</v>
      </c>
      <c r="H46" s="7">
        <v>4480000</v>
      </c>
      <c r="I46" s="7">
        <v>2800000</v>
      </c>
      <c r="J46" s="12">
        <f t="shared" si="59"/>
        <v>2820197</v>
      </c>
      <c r="K46" s="103">
        <f>'Tong hop DG DV-TC'!$D$17</f>
        <v>763803</v>
      </c>
      <c r="L46" s="26">
        <f t="shared" si="23"/>
        <v>3563803</v>
      </c>
      <c r="M46" s="7">
        <v>5760000</v>
      </c>
      <c r="N46" s="7">
        <v>3800000</v>
      </c>
      <c r="O46" s="12">
        <f t="shared" si="60"/>
        <v>3844197</v>
      </c>
      <c r="P46" s="103">
        <f>'Tong hop DG DV-TC'!$D$17</f>
        <v>763803</v>
      </c>
      <c r="Q46" s="31">
        <f t="shared" si="24"/>
        <v>4563803</v>
      </c>
      <c r="R46" s="7">
        <v>5760000</v>
      </c>
      <c r="S46" s="7">
        <v>3800000</v>
      </c>
      <c r="T46" s="12">
        <f t="shared" si="61"/>
        <v>3774391</v>
      </c>
      <c r="U46" s="103">
        <f>'Tong hop DG DV-TC'!$D$18</f>
        <v>833609</v>
      </c>
      <c r="V46" s="31">
        <f t="shared" si="25"/>
        <v>4633609</v>
      </c>
      <c r="W46" s="7">
        <v>4480000</v>
      </c>
      <c r="X46" s="7">
        <v>3000000</v>
      </c>
      <c r="Y46" s="12">
        <f t="shared" si="62"/>
        <v>3085292.3076923075</v>
      </c>
      <c r="Z46" s="103">
        <f>'Tong hop DG DV-TC'!$D$19</f>
        <v>498707.69230769231</v>
      </c>
      <c r="AA46" s="31">
        <f t="shared" si="26"/>
        <v>3498707.6923076925</v>
      </c>
    </row>
    <row r="47" spans="1:33" s="5" customFormat="1" ht="30" customHeight="1">
      <c r="A47" s="6"/>
      <c r="B47" s="1" t="s">
        <v>16</v>
      </c>
      <c r="C47" s="12">
        <v>7600000</v>
      </c>
      <c r="D47" s="12">
        <v>5300000</v>
      </c>
      <c r="E47" s="12">
        <f t="shared" si="57"/>
        <v>5273786</v>
      </c>
      <c r="F47" s="103">
        <v>806214</v>
      </c>
      <c r="G47" s="26">
        <f t="shared" si="58"/>
        <v>6106214</v>
      </c>
      <c r="H47" s="7">
        <v>5320000</v>
      </c>
      <c r="I47" s="7">
        <v>3500000</v>
      </c>
      <c r="J47" s="12">
        <f t="shared" si="59"/>
        <v>3492197</v>
      </c>
      <c r="K47" s="103">
        <f>'Tong hop DG DV-TC'!$D$17</f>
        <v>763803</v>
      </c>
      <c r="L47" s="26">
        <f t="shared" si="23"/>
        <v>4263803</v>
      </c>
      <c r="M47" s="7">
        <v>6840000</v>
      </c>
      <c r="N47" s="7">
        <v>4700000</v>
      </c>
      <c r="O47" s="12">
        <f t="shared" si="60"/>
        <v>4708197</v>
      </c>
      <c r="P47" s="103">
        <f>'Tong hop DG DV-TC'!$D$17</f>
        <v>763803</v>
      </c>
      <c r="Q47" s="31">
        <f t="shared" si="24"/>
        <v>5463803</v>
      </c>
      <c r="R47" s="7">
        <v>6840000</v>
      </c>
      <c r="S47" s="7">
        <v>4700000</v>
      </c>
      <c r="T47" s="12">
        <f t="shared" si="61"/>
        <v>4638391</v>
      </c>
      <c r="U47" s="103">
        <f>'Tong hop DG DV-TC'!$D$18</f>
        <v>833609</v>
      </c>
      <c r="V47" s="31">
        <f t="shared" si="25"/>
        <v>5533609</v>
      </c>
      <c r="W47" s="7">
        <v>5320000</v>
      </c>
      <c r="X47" s="7">
        <v>3700000</v>
      </c>
      <c r="Y47" s="12">
        <f t="shared" si="62"/>
        <v>3757292.3076923075</v>
      </c>
      <c r="Z47" s="103">
        <f>'Tong hop DG DV-TC'!$D$19</f>
        <v>498707.69230769231</v>
      </c>
      <c r="AA47" s="31">
        <f t="shared" si="26"/>
        <v>4198707.692307692</v>
      </c>
    </row>
  </sheetData>
  <mergeCells count="15">
    <mergeCell ref="B2:AA2"/>
    <mergeCell ref="V4:AA4"/>
    <mergeCell ref="A5:A7"/>
    <mergeCell ref="B5:B7"/>
    <mergeCell ref="C5:G5"/>
    <mergeCell ref="H5:Q5"/>
    <mergeCell ref="R5:AA5"/>
    <mergeCell ref="C6:C7"/>
    <mergeCell ref="D6:D7"/>
    <mergeCell ref="F6:F7"/>
    <mergeCell ref="G6:G7"/>
    <mergeCell ref="H6:L6"/>
    <mergeCell ref="M6:Q6"/>
    <mergeCell ref="R6:V6"/>
    <mergeCell ref="W6:AA6"/>
  </mergeCells>
  <printOptions horizontalCentered="1"/>
  <pageMargins left="0" right="0" top="0" bottom="0" header="0" footer="0"/>
  <pageSetup paperSize="8"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J47"/>
  <sheetViews>
    <sheetView workbookViewId="0"/>
  </sheetViews>
  <sheetFormatPr defaultColWidth="9.140625" defaultRowHeight="16.5"/>
  <cols>
    <col min="1" max="1" width="5.42578125" style="3" bestFit="1" customWidth="1"/>
    <col min="2" max="2" width="45.5703125" style="4" customWidth="1"/>
    <col min="3" max="3" width="14.5703125" style="4" customWidth="1"/>
    <col min="4" max="4" width="14" style="4" customWidth="1"/>
    <col min="5" max="5" width="14" style="4" hidden="1" customWidth="1"/>
    <col min="6" max="6" width="17.42578125" style="99" customWidth="1"/>
    <col min="7" max="7" width="15.140625" style="4" customWidth="1"/>
    <col min="8" max="8" width="14.42578125" style="5" customWidth="1"/>
    <col min="9" max="9" width="12.85546875" style="5" bestFit="1" customWidth="1"/>
    <col min="10" max="10" width="12.85546875" style="5" hidden="1" customWidth="1"/>
    <col min="11" max="11" width="17.5703125" style="104" customWidth="1"/>
    <col min="12" max="12" width="14.5703125" style="5" bestFit="1" customWidth="1"/>
    <col min="13" max="13" width="14.28515625" style="5" customWidth="1"/>
    <col min="14" max="14" width="13.42578125" style="5" customWidth="1"/>
    <col min="15" max="15" width="13.42578125" style="5" hidden="1" customWidth="1"/>
    <col min="16" max="16" width="17.85546875" style="104" customWidth="1"/>
    <col min="17" max="17" width="14.5703125" style="5" bestFit="1" customWidth="1"/>
    <col min="18" max="18" width="14.140625" style="5" customWidth="1"/>
    <col min="19" max="19" width="12.85546875" style="5" bestFit="1" customWidth="1"/>
    <col min="20" max="20" width="12.85546875" style="5" hidden="1" customWidth="1"/>
    <col min="21" max="21" width="17.85546875" style="104" customWidth="1"/>
    <col min="22" max="22" width="14.5703125" style="5" bestFit="1" customWidth="1"/>
    <col min="23" max="23" width="13.7109375" style="5" customWidth="1"/>
    <col min="24" max="24" width="13.28515625" style="5" customWidth="1"/>
    <col min="25" max="25" width="13.28515625" style="5" hidden="1" customWidth="1"/>
    <col min="26" max="26" width="17.85546875" style="104" customWidth="1"/>
    <col min="27" max="27" width="14.5703125" style="5" bestFit="1" customWidth="1"/>
    <col min="28" max="28" width="10.28515625" style="4" customWidth="1"/>
    <col min="29" max="34" width="10.28515625" style="4" bestFit="1" customWidth="1"/>
    <col min="35" max="35" width="9.28515625" style="4" bestFit="1" customWidth="1"/>
    <col min="36" max="36" width="10.28515625" style="4" bestFit="1" customWidth="1"/>
    <col min="37" max="16384" width="9.140625" style="4"/>
  </cols>
  <sheetData>
    <row r="2" spans="1:36" ht="43.5" customHeight="1">
      <c r="B2" s="149" t="s">
        <v>19</v>
      </c>
      <c r="C2" s="149"/>
      <c r="D2" s="150"/>
      <c r="E2" s="150"/>
      <c r="F2" s="150"/>
      <c r="G2" s="150"/>
      <c r="H2" s="150"/>
      <c r="I2" s="150"/>
      <c r="J2" s="150"/>
      <c r="K2" s="150"/>
      <c r="L2" s="150"/>
      <c r="M2" s="150"/>
      <c r="N2" s="150"/>
      <c r="O2" s="150"/>
      <c r="P2" s="150"/>
      <c r="Q2" s="150"/>
      <c r="R2" s="150"/>
      <c r="S2" s="150"/>
      <c r="T2" s="150"/>
      <c r="U2" s="150"/>
      <c r="V2" s="150"/>
      <c r="W2" s="150"/>
      <c r="X2" s="150"/>
      <c r="Y2" s="150"/>
      <c r="Z2" s="150"/>
      <c r="AA2" s="150"/>
    </row>
    <row r="4" spans="1:36">
      <c r="F4" s="99">
        <v>20000</v>
      </c>
      <c r="P4" s="104">
        <f>(K8+P8)/2</f>
        <v>291250</v>
      </c>
      <c r="V4" s="151" t="s">
        <v>18</v>
      </c>
      <c r="W4" s="151"/>
      <c r="X4" s="151"/>
      <c r="Y4" s="151"/>
      <c r="Z4" s="151"/>
      <c r="AA4" s="151"/>
    </row>
    <row r="5" spans="1:36" s="5" customFormat="1" ht="16.5" customHeight="1">
      <c r="A5" s="148" t="s">
        <v>29</v>
      </c>
      <c r="B5" s="148" t="s">
        <v>0</v>
      </c>
      <c r="C5" s="164" t="s">
        <v>23</v>
      </c>
      <c r="D5" s="165"/>
      <c r="E5" s="165"/>
      <c r="F5" s="165"/>
      <c r="G5" s="166"/>
      <c r="H5" s="147" t="s">
        <v>24</v>
      </c>
      <c r="I5" s="147"/>
      <c r="J5" s="147"/>
      <c r="K5" s="147"/>
      <c r="L5" s="147"/>
      <c r="M5" s="147"/>
      <c r="N5" s="147"/>
      <c r="O5" s="147"/>
      <c r="P5" s="147"/>
      <c r="Q5" s="147"/>
      <c r="R5" s="147" t="s">
        <v>25</v>
      </c>
      <c r="S5" s="147"/>
      <c r="T5" s="147"/>
      <c r="U5" s="147"/>
      <c r="V5" s="147"/>
      <c r="W5" s="147"/>
      <c r="X5" s="147"/>
      <c r="Y5" s="147"/>
      <c r="Z5" s="147"/>
      <c r="AA5" s="147"/>
    </row>
    <row r="6" spans="1:36" s="5" customFormat="1" ht="16.5" customHeight="1">
      <c r="A6" s="148"/>
      <c r="B6" s="148"/>
      <c r="C6" s="152" t="s">
        <v>32</v>
      </c>
      <c r="D6" s="148" t="s">
        <v>21</v>
      </c>
      <c r="E6" s="92"/>
      <c r="F6" s="169" t="s">
        <v>39</v>
      </c>
      <c r="G6" s="153" t="s">
        <v>131</v>
      </c>
      <c r="H6" s="147" t="s">
        <v>26</v>
      </c>
      <c r="I6" s="147"/>
      <c r="J6" s="147"/>
      <c r="K6" s="147"/>
      <c r="L6" s="147"/>
      <c r="M6" s="147" t="s">
        <v>17</v>
      </c>
      <c r="N6" s="147"/>
      <c r="O6" s="147"/>
      <c r="P6" s="147"/>
      <c r="Q6" s="147"/>
      <c r="R6" s="147" t="s">
        <v>27</v>
      </c>
      <c r="S6" s="147"/>
      <c r="T6" s="147"/>
      <c r="U6" s="147"/>
      <c r="V6" s="147"/>
      <c r="W6" s="147" t="s">
        <v>28</v>
      </c>
      <c r="X6" s="147"/>
      <c r="Y6" s="147"/>
      <c r="Z6" s="147"/>
      <c r="AA6" s="147"/>
    </row>
    <row r="7" spans="1:36" s="5" customFormat="1" ht="82.5">
      <c r="A7" s="148"/>
      <c r="B7" s="148"/>
      <c r="C7" s="152"/>
      <c r="D7" s="148"/>
      <c r="E7" s="93"/>
      <c r="F7" s="170"/>
      <c r="G7" s="153"/>
      <c r="H7" s="14" t="s">
        <v>32</v>
      </c>
      <c r="I7" s="2" t="s">
        <v>21</v>
      </c>
      <c r="J7" s="2"/>
      <c r="K7" s="105" t="s">
        <v>39</v>
      </c>
      <c r="L7" s="28" t="s">
        <v>131</v>
      </c>
      <c r="M7" s="14" t="s">
        <v>32</v>
      </c>
      <c r="N7" s="2" t="s">
        <v>21</v>
      </c>
      <c r="O7" s="2"/>
      <c r="P7" s="105" t="s">
        <v>39</v>
      </c>
      <c r="Q7" s="28" t="s">
        <v>131</v>
      </c>
      <c r="R7" s="14" t="s">
        <v>32</v>
      </c>
      <c r="S7" s="2" t="s">
        <v>21</v>
      </c>
      <c r="T7" s="2"/>
      <c r="U7" s="105" t="s">
        <v>39</v>
      </c>
      <c r="V7" s="28" t="s">
        <v>131</v>
      </c>
      <c r="W7" s="14" t="s">
        <v>32</v>
      </c>
      <c r="X7" s="2" t="s">
        <v>21</v>
      </c>
      <c r="Y7" s="2"/>
      <c r="Z7" s="105" t="s">
        <v>39</v>
      </c>
      <c r="AA7" s="28" t="s">
        <v>131</v>
      </c>
    </row>
    <row r="8" spans="1:36" s="5" customFormat="1" ht="30" customHeight="1">
      <c r="A8" s="40" t="s">
        <v>30</v>
      </c>
      <c r="B8" s="41" t="s">
        <v>1</v>
      </c>
      <c r="C8" s="43">
        <f>(C9+C16)/12</f>
        <v>541666.66666666663</v>
      </c>
      <c r="D8" s="43">
        <f t="shared" ref="D8:AA8" si="0">(D9+D16)/12</f>
        <v>125000</v>
      </c>
      <c r="E8" s="43">
        <f t="shared" si="0"/>
        <v>50000</v>
      </c>
      <c r="F8" s="43">
        <f t="shared" si="0"/>
        <v>383333.33333333331</v>
      </c>
      <c r="G8" s="43">
        <f t="shared" si="0"/>
        <v>508333.33333333331</v>
      </c>
      <c r="H8" s="43">
        <f t="shared" si="0"/>
        <v>379166.66666666669</v>
      </c>
      <c r="I8" s="43">
        <f t="shared" si="0"/>
        <v>97500</v>
      </c>
      <c r="J8" s="43">
        <f t="shared" si="0"/>
        <v>41666.666666666664</v>
      </c>
      <c r="K8" s="43">
        <f t="shared" si="0"/>
        <v>261666.66666666666</v>
      </c>
      <c r="L8" s="43">
        <f t="shared" si="0"/>
        <v>359166.66666666669</v>
      </c>
      <c r="M8" s="43">
        <f t="shared" si="0"/>
        <v>487500</v>
      </c>
      <c r="N8" s="43">
        <f t="shared" si="0"/>
        <v>120833.33333333333</v>
      </c>
      <c r="O8" s="43">
        <f t="shared" si="0"/>
        <v>69166.666666666672</v>
      </c>
      <c r="P8" s="43">
        <f t="shared" si="0"/>
        <v>320833.33333333331</v>
      </c>
      <c r="Q8" s="43">
        <f t="shared" si="0"/>
        <v>441666.66666666669</v>
      </c>
      <c r="R8" s="43">
        <f t="shared" si="0"/>
        <v>487500</v>
      </c>
      <c r="S8" s="43">
        <f t="shared" si="0"/>
        <v>156666.66666666666</v>
      </c>
      <c r="T8" s="43">
        <f t="shared" si="0"/>
        <v>79166.666666666672</v>
      </c>
      <c r="U8" s="43">
        <f t="shared" si="0"/>
        <v>310833.33333333331</v>
      </c>
      <c r="V8" s="43">
        <f t="shared" si="0"/>
        <v>467500</v>
      </c>
      <c r="W8" s="43">
        <f t="shared" si="0"/>
        <v>379166.66666666669</v>
      </c>
      <c r="X8" s="43">
        <f t="shared" si="0"/>
        <v>125000</v>
      </c>
      <c r="Y8" s="43">
        <f t="shared" si="0"/>
        <v>77500</v>
      </c>
      <c r="Z8" s="43">
        <f t="shared" si="0"/>
        <v>225833.33333333334</v>
      </c>
      <c r="AA8" s="43">
        <f t="shared" si="0"/>
        <v>350833.33333333331</v>
      </c>
    </row>
    <row r="9" spans="1:36" s="5" customFormat="1" ht="30" customHeight="1">
      <c r="A9" s="36">
        <v>1</v>
      </c>
      <c r="B9" s="37" t="s">
        <v>2</v>
      </c>
      <c r="C9" s="38">
        <f>SUM(C10:C15)</f>
        <v>2800000</v>
      </c>
      <c r="D9" s="38">
        <f t="shared" ref="D9:AA9" si="1">SUM(D10:D15)</f>
        <v>670000</v>
      </c>
      <c r="E9" s="38">
        <f t="shared" si="1"/>
        <v>230000</v>
      </c>
      <c r="F9" s="100">
        <f t="shared" si="1"/>
        <v>2010000</v>
      </c>
      <c r="G9" s="38">
        <f t="shared" si="1"/>
        <v>2680000</v>
      </c>
      <c r="H9" s="38">
        <f t="shared" si="1"/>
        <v>1960000</v>
      </c>
      <c r="I9" s="38">
        <f t="shared" si="1"/>
        <v>400000</v>
      </c>
      <c r="J9" s="38">
        <f t="shared" si="1"/>
        <v>128000</v>
      </c>
      <c r="K9" s="100">
        <f t="shared" si="1"/>
        <v>1440000</v>
      </c>
      <c r="L9" s="38">
        <f t="shared" si="1"/>
        <v>1840000</v>
      </c>
      <c r="M9" s="38">
        <f t="shared" si="1"/>
        <v>2520000</v>
      </c>
      <c r="N9" s="38">
        <f t="shared" si="1"/>
        <v>560000</v>
      </c>
      <c r="O9" s="38">
        <f t="shared" si="1"/>
        <v>286000</v>
      </c>
      <c r="P9" s="100">
        <f t="shared" si="1"/>
        <v>1730000</v>
      </c>
      <c r="Q9" s="38">
        <f t="shared" si="1"/>
        <v>2290000</v>
      </c>
      <c r="R9" s="38">
        <f t="shared" si="1"/>
        <v>2520000</v>
      </c>
      <c r="S9" s="38">
        <f t="shared" si="1"/>
        <v>850000</v>
      </c>
      <c r="T9" s="38">
        <f t="shared" si="1"/>
        <v>466000</v>
      </c>
      <c r="U9" s="100">
        <f t="shared" si="1"/>
        <v>1550000</v>
      </c>
      <c r="V9" s="38">
        <f t="shared" si="1"/>
        <v>2400000</v>
      </c>
      <c r="W9" s="38">
        <f t="shared" si="1"/>
        <v>1960000</v>
      </c>
      <c r="X9" s="38">
        <f t="shared" si="1"/>
        <v>570000</v>
      </c>
      <c r="Y9" s="38">
        <f t="shared" si="1"/>
        <v>328000</v>
      </c>
      <c r="Z9" s="100">
        <f t="shared" si="1"/>
        <v>1240000</v>
      </c>
      <c r="AA9" s="38">
        <f t="shared" si="1"/>
        <v>1810000</v>
      </c>
    </row>
    <row r="10" spans="1:36" s="5" customFormat="1" ht="30" customHeight="1">
      <c r="A10" s="6"/>
      <c r="B10" s="1" t="s">
        <v>3</v>
      </c>
      <c r="C10" s="12">
        <v>100000</v>
      </c>
      <c r="D10" s="12">
        <v>50000</v>
      </c>
      <c r="E10" s="12">
        <f>(C10*80%)-F10</f>
        <v>50000</v>
      </c>
      <c r="F10" s="101">
        <f>C10-D10-$F$4</f>
        <v>30000</v>
      </c>
      <c r="G10" s="26">
        <f>D10+F10</f>
        <v>80000</v>
      </c>
      <c r="H10" s="7">
        <v>70000</v>
      </c>
      <c r="I10" s="7">
        <v>40000</v>
      </c>
      <c r="J10" s="12">
        <f>(H10*80%)-K10</f>
        <v>46000</v>
      </c>
      <c r="K10" s="101">
        <f>H10-I10-$F$4</f>
        <v>10000</v>
      </c>
      <c r="L10" s="26">
        <f>I10+K10</f>
        <v>50000</v>
      </c>
      <c r="M10" s="7">
        <v>90000</v>
      </c>
      <c r="N10" s="7">
        <v>50000</v>
      </c>
      <c r="O10" s="12">
        <f>(M10*80%)-P10</f>
        <v>52000</v>
      </c>
      <c r="P10" s="101">
        <f>M10-N10-$F$4</f>
        <v>20000</v>
      </c>
      <c r="Q10" s="31">
        <f>N10+P10</f>
        <v>70000</v>
      </c>
      <c r="R10" s="7">
        <v>90000</v>
      </c>
      <c r="S10" s="7">
        <v>50000</v>
      </c>
      <c r="T10" s="12">
        <f>(R10*80%)-U10</f>
        <v>52000</v>
      </c>
      <c r="U10" s="101">
        <f>R10-S10-$F$4</f>
        <v>20000</v>
      </c>
      <c r="V10" s="31">
        <f>S10+U10</f>
        <v>70000</v>
      </c>
      <c r="W10" s="7">
        <v>70000</v>
      </c>
      <c r="X10" s="7">
        <v>40000</v>
      </c>
      <c r="Y10" s="12">
        <f>(W10*80%)-Z10</f>
        <v>46000</v>
      </c>
      <c r="Z10" s="101">
        <f>W10-X10-$F$4</f>
        <v>10000</v>
      </c>
      <c r="AA10" s="31">
        <f>X10+Z10</f>
        <v>50000</v>
      </c>
      <c r="AJ10" s="15"/>
    </row>
    <row r="11" spans="1:36" s="5" customFormat="1" ht="30" customHeight="1">
      <c r="A11" s="6"/>
      <c r="B11" s="1" t="s">
        <v>4</v>
      </c>
      <c r="C11" s="12">
        <v>200000</v>
      </c>
      <c r="D11" s="12">
        <v>80000</v>
      </c>
      <c r="E11" s="12">
        <f t="shared" ref="E11:E15" si="2">(C11*80%)-F11</f>
        <v>60000</v>
      </c>
      <c r="F11" s="101">
        <f t="shared" ref="F11:F15" si="3">C11-D11-$F$4</f>
        <v>100000</v>
      </c>
      <c r="G11" s="26">
        <f t="shared" ref="G11:G15" si="4">D11+F11</f>
        <v>180000</v>
      </c>
      <c r="H11" s="7">
        <v>140000</v>
      </c>
      <c r="I11" s="7">
        <v>50000</v>
      </c>
      <c r="J11" s="12">
        <f t="shared" ref="J11:J15" si="5">(H11*80%)-K11</f>
        <v>42000</v>
      </c>
      <c r="K11" s="101">
        <f t="shared" ref="K11:K15" si="6">H11-I11-$F$4</f>
        <v>70000</v>
      </c>
      <c r="L11" s="26">
        <f t="shared" ref="L11:L22" si="7">I11+K11</f>
        <v>120000</v>
      </c>
      <c r="M11" s="7">
        <v>180000</v>
      </c>
      <c r="N11" s="7">
        <v>60000</v>
      </c>
      <c r="O11" s="12">
        <f t="shared" ref="O11:O15" si="8">(M11*80%)-P11</f>
        <v>44000</v>
      </c>
      <c r="P11" s="101">
        <f t="shared" ref="P11:P14" si="9">M11-N11-$F$4</f>
        <v>100000</v>
      </c>
      <c r="Q11" s="31">
        <f t="shared" ref="Q11:Q22" si="10">N11+P11</f>
        <v>160000</v>
      </c>
      <c r="R11" s="7">
        <v>180000</v>
      </c>
      <c r="S11" s="7">
        <v>70000</v>
      </c>
      <c r="T11" s="12">
        <f t="shared" ref="T11:T15" si="11">(R11*80%)-U11</f>
        <v>54000</v>
      </c>
      <c r="U11" s="101">
        <f t="shared" ref="U11:U15" si="12">R11-S11-$F$4</f>
        <v>90000</v>
      </c>
      <c r="V11" s="31">
        <f t="shared" ref="V11:V22" si="13">S11+U11</f>
        <v>160000</v>
      </c>
      <c r="W11" s="7">
        <v>140000</v>
      </c>
      <c r="X11" s="7">
        <v>60000</v>
      </c>
      <c r="Y11" s="12">
        <f t="shared" ref="Y11:Y15" si="14">(W11*80%)-Z11</f>
        <v>52000</v>
      </c>
      <c r="Z11" s="101">
        <f t="shared" ref="Z11:Z14" si="15">W11-X11-$F$4</f>
        <v>60000</v>
      </c>
      <c r="AA11" s="31">
        <f t="shared" ref="AA11:AA15" si="16">X11+Z11</f>
        <v>120000</v>
      </c>
      <c r="AC11" s="15"/>
      <c r="AJ11" s="15"/>
    </row>
    <row r="12" spans="1:36" s="5" customFormat="1" ht="30" customHeight="1">
      <c r="A12" s="6"/>
      <c r="B12" s="1" t="s">
        <v>5</v>
      </c>
      <c r="C12" s="12">
        <v>300000</v>
      </c>
      <c r="D12" s="12">
        <v>100000</v>
      </c>
      <c r="E12" s="12">
        <f t="shared" si="2"/>
        <v>60000</v>
      </c>
      <c r="F12" s="101">
        <f t="shared" si="3"/>
        <v>180000</v>
      </c>
      <c r="G12" s="26">
        <f t="shared" si="4"/>
        <v>280000</v>
      </c>
      <c r="H12" s="7">
        <v>210000</v>
      </c>
      <c r="I12" s="7">
        <v>60000</v>
      </c>
      <c r="J12" s="12">
        <f t="shared" si="5"/>
        <v>38000</v>
      </c>
      <c r="K12" s="101">
        <f t="shared" si="6"/>
        <v>130000</v>
      </c>
      <c r="L12" s="26">
        <f t="shared" si="7"/>
        <v>190000</v>
      </c>
      <c r="M12" s="7">
        <v>270000</v>
      </c>
      <c r="N12" s="7">
        <v>80000</v>
      </c>
      <c r="O12" s="12">
        <f t="shared" si="8"/>
        <v>46000</v>
      </c>
      <c r="P12" s="101">
        <f t="shared" si="9"/>
        <v>170000</v>
      </c>
      <c r="Q12" s="31">
        <f t="shared" si="10"/>
        <v>250000</v>
      </c>
      <c r="R12" s="7">
        <v>270000</v>
      </c>
      <c r="S12" s="7">
        <v>120000</v>
      </c>
      <c r="T12" s="12">
        <f t="shared" si="11"/>
        <v>86000</v>
      </c>
      <c r="U12" s="101">
        <f t="shared" si="12"/>
        <v>130000</v>
      </c>
      <c r="V12" s="31">
        <f t="shared" si="13"/>
        <v>250000</v>
      </c>
      <c r="W12" s="7">
        <v>210000</v>
      </c>
      <c r="X12" s="7">
        <v>90000</v>
      </c>
      <c r="Y12" s="12">
        <f t="shared" si="14"/>
        <v>68000</v>
      </c>
      <c r="Z12" s="101">
        <f t="shared" si="15"/>
        <v>100000</v>
      </c>
      <c r="AA12" s="31">
        <f t="shared" si="16"/>
        <v>190000</v>
      </c>
      <c r="AJ12" s="15"/>
    </row>
    <row r="13" spans="1:36" s="5" customFormat="1" ht="30" customHeight="1">
      <c r="A13" s="6"/>
      <c r="B13" s="1" t="s">
        <v>6</v>
      </c>
      <c r="C13" s="12">
        <v>500000</v>
      </c>
      <c r="D13" s="12">
        <v>120000</v>
      </c>
      <c r="E13" s="12">
        <f t="shared" si="2"/>
        <v>40000</v>
      </c>
      <c r="F13" s="101">
        <f t="shared" si="3"/>
        <v>360000</v>
      </c>
      <c r="G13" s="26">
        <f t="shared" si="4"/>
        <v>480000</v>
      </c>
      <c r="H13" s="7">
        <v>350000</v>
      </c>
      <c r="I13" s="7">
        <v>70000</v>
      </c>
      <c r="J13" s="12">
        <f t="shared" si="5"/>
        <v>20000</v>
      </c>
      <c r="K13" s="101">
        <f t="shared" si="6"/>
        <v>260000</v>
      </c>
      <c r="L13" s="26">
        <f t="shared" si="7"/>
        <v>330000</v>
      </c>
      <c r="M13" s="7">
        <v>450000</v>
      </c>
      <c r="N13" s="7">
        <v>100000</v>
      </c>
      <c r="O13" s="12">
        <f t="shared" si="8"/>
        <v>30000</v>
      </c>
      <c r="P13" s="101">
        <f t="shared" si="9"/>
        <v>330000</v>
      </c>
      <c r="Q13" s="31">
        <f t="shared" si="10"/>
        <v>430000</v>
      </c>
      <c r="R13" s="7">
        <v>450000</v>
      </c>
      <c r="S13" s="7">
        <v>160000</v>
      </c>
      <c r="T13" s="12">
        <f t="shared" si="11"/>
        <v>90000</v>
      </c>
      <c r="U13" s="101">
        <f t="shared" si="12"/>
        <v>270000</v>
      </c>
      <c r="V13" s="31">
        <f t="shared" si="13"/>
        <v>430000</v>
      </c>
      <c r="W13" s="7">
        <v>350000</v>
      </c>
      <c r="X13" s="7">
        <v>100000</v>
      </c>
      <c r="Y13" s="12">
        <f t="shared" si="14"/>
        <v>50000</v>
      </c>
      <c r="Z13" s="101">
        <f t="shared" si="15"/>
        <v>230000</v>
      </c>
      <c r="AA13" s="31">
        <f t="shared" si="16"/>
        <v>330000</v>
      </c>
      <c r="AJ13" s="15"/>
    </row>
    <row r="14" spans="1:36" s="5" customFormat="1" ht="30" customHeight="1">
      <c r="A14" s="6"/>
      <c r="B14" s="1" t="s">
        <v>7</v>
      </c>
      <c r="C14" s="12">
        <v>700000</v>
      </c>
      <c r="D14" s="12">
        <v>140000</v>
      </c>
      <c r="E14" s="12">
        <f t="shared" si="2"/>
        <v>20000</v>
      </c>
      <c r="F14" s="101">
        <f t="shared" si="3"/>
        <v>540000</v>
      </c>
      <c r="G14" s="26">
        <f t="shared" si="4"/>
        <v>680000</v>
      </c>
      <c r="H14" s="7">
        <v>490000</v>
      </c>
      <c r="I14" s="7">
        <v>80000</v>
      </c>
      <c r="J14" s="12">
        <f t="shared" si="5"/>
        <v>2000</v>
      </c>
      <c r="K14" s="101">
        <f t="shared" si="6"/>
        <v>390000</v>
      </c>
      <c r="L14" s="26">
        <f t="shared" si="7"/>
        <v>470000</v>
      </c>
      <c r="M14" s="7">
        <v>630000</v>
      </c>
      <c r="N14" s="7">
        <v>120000</v>
      </c>
      <c r="O14" s="12">
        <f t="shared" si="8"/>
        <v>14000</v>
      </c>
      <c r="P14" s="101">
        <f t="shared" si="9"/>
        <v>490000</v>
      </c>
      <c r="Q14" s="31">
        <f t="shared" si="10"/>
        <v>610000</v>
      </c>
      <c r="R14" s="7">
        <v>630000</v>
      </c>
      <c r="S14" s="7">
        <v>200000</v>
      </c>
      <c r="T14" s="12">
        <f t="shared" si="11"/>
        <v>94000</v>
      </c>
      <c r="U14" s="101">
        <f t="shared" si="12"/>
        <v>410000</v>
      </c>
      <c r="V14" s="31">
        <f t="shared" si="13"/>
        <v>610000</v>
      </c>
      <c r="W14" s="7">
        <v>490000</v>
      </c>
      <c r="X14" s="7">
        <v>130000</v>
      </c>
      <c r="Y14" s="12">
        <f t="shared" si="14"/>
        <v>52000</v>
      </c>
      <c r="Z14" s="101">
        <f t="shared" si="15"/>
        <v>340000</v>
      </c>
      <c r="AA14" s="31">
        <f t="shared" si="16"/>
        <v>470000</v>
      </c>
      <c r="AJ14" s="15"/>
    </row>
    <row r="15" spans="1:36" s="5" customFormat="1" ht="30" customHeight="1">
      <c r="A15" s="6"/>
      <c r="B15" s="1" t="s">
        <v>8</v>
      </c>
      <c r="C15" s="12">
        <v>1000000</v>
      </c>
      <c r="D15" s="12">
        <v>180000</v>
      </c>
      <c r="E15" s="12">
        <f t="shared" si="2"/>
        <v>0</v>
      </c>
      <c r="F15" s="101">
        <f t="shared" si="3"/>
        <v>800000</v>
      </c>
      <c r="G15" s="26">
        <f t="shared" si="4"/>
        <v>980000</v>
      </c>
      <c r="H15" s="7">
        <v>700000</v>
      </c>
      <c r="I15" s="7">
        <v>100000</v>
      </c>
      <c r="J15" s="12">
        <f t="shared" si="5"/>
        <v>-20000</v>
      </c>
      <c r="K15" s="101">
        <f t="shared" si="6"/>
        <v>580000</v>
      </c>
      <c r="L15" s="26">
        <f t="shared" si="7"/>
        <v>680000</v>
      </c>
      <c r="M15" s="7">
        <v>900000</v>
      </c>
      <c r="N15" s="7">
        <v>150000</v>
      </c>
      <c r="O15" s="12">
        <f t="shared" si="8"/>
        <v>100000</v>
      </c>
      <c r="P15" s="103">
        <v>620000</v>
      </c>
      <c r="Q15" s="31">
        <f t="shared" si="10"/>
        <v>770000</v>
      </c>
      <c r="R15" s="7">
        <v>900000</v>
      </c>
      <c r="S15" s="7">
        <v>250000</v>
      </c>
      <c r="T15" s="12">
        <f t="shared" si="11"/>
        <v>90000</v>
      </c>
      <c r="U15" s="101">
        <f t="shared" si="12"/>
        <v>630000</v>
      </c>
      <c r="V15" s="31">
        <f t="shared" si="13"/>
        <v>880000</v>
      </c>
      <c r="W15" s="7">
        <v>700000</v>
      </c>
      <c r="X15" s="7">
        <v>150000</v>
      </c>
      <c r="Y15" s="12">
        <f t="shared" si="14"/>
        <v>60000</v>
      </c>
      <c r="Z15" s="103">
        <v>500000</v>
      </c>
      <c r="AA15" s="31">
        <f t="shared" si="16"/>
        <v>650000</v>
      </c>
      <c r="AJ15" s="15"/>
    </row>
    <row r="16" spans="1:36" s="5" customFormat="1" ht="30" customHeight="1">
      <c r="A16" s="36">
        <v>2</v>
      </c>
      <c r="B16" s="37" t="s">
        <v>9</v>
      </c>
      <c r="C16" s="39">
        <f>SUM(C17:C22)</f>
        <v>3700000</v>
      </c>
      <c r="D16" s="39">
        <f t="shared" ref="D16:AA16" si="17">SUM(D17:D22)</f>
        <v>830000</v>
      </c>
      <c r="E16" s="39">
        <f t="shared" si="17"/>
        <v>370000</v>
      </c>
      <c r="F16" s="102">
        <f t="shared" si="17"/>
        <v>2590000</v>
      </c>
      <c r="G16" s="39">
        <f t="shared" si="17"/>
        <v>3420000</v>
      </c>
      <c r="H16" s="39">
        <f t="shared" si="17"/>
        <v>2590000</v>
      </c>
      <c r="I16" s="39">
        <f t="shared" si="17"/>
        <v>770000</v>
      </c>
      <c r="J16" s="39">
        <f t="shared" si="17"/>
        <v>372000</v>
      </c>
      <c r="K16" s="102">
        <f t="shared" si="17"/>
        <v>1700000</v>
      </c>
      <c r="L16" s="39">
        <f t="shared" si="17"/>
        <v>2470000</v>
      </c>
      <c r="M16" s="39">
        <f t="shared" si="17"/>
        <v>3330000</v>
      </c>
      <c r="N16" s="39">
        <f t="shared" si="17"/>
        <v>890000</v>
      </c>
      <c r="O16" s="39">
        <f t="shared" si="17"/>
        <v>544000</v>
      </c>
      <c r="P16" s="102">
        <f t="shared" si="17"/>
        <v>2120000</v>
      </c>
      <c r="Q16" s="39">
        <f t="shared" si="17"/>
        <v>3010000</v>
      </c>
      <c r="R16" s="39">
        <f t="shared" si="17"/>
        <v>3330000</v>
      </c>
      <c r="S16" s="39">
        <f t="shared" si="17"/>
        <v>1030000</v>
      </c>
      <c r="T16" s="39">
        <f t="shared" si="17"/>
        <v>484000</v>
      </c>
      <c r="U16" s="102">
        <f t="shared" si="17"/>
        <v>2180000</v>
      </c>
      <c r="V16" s="39">
        <f t="shared" si="17"/>
        <v>3210000</v>
      </c>
      <c r="W16" s="39">
        <f t="shared" si="17"/>
        <v>2590000</v>
      </c>
      <c r="X16" s="39">
        <f t="shared" si="17"/>
        <v>930000</v>
      </c>
      <c r="Y16" s="39">
        <f t="shared" si="17"/>
        <v>602000</v>
      </c>
      <c r="Z16" s="102">
        <f t="shared" si="17"/>
        <v>1470000</v>
      </c>
      <c r="AA16" s="39">
        <f t="shared" si="17"/>
        <v>2400000</v>
      </c>
      <c r="AC16" s="16"/>
      <c r="AE16" s="16"/>
    </row>
    <row r="17" spans="1:33" s="5" customFormat="1" ht="30" customHeight="1">
      <c r="A17" s="6"/>
      <c r="B17" s="1" t="s">
        <v>3</v>
      </c>
      <c r="C17" s="7">
        <v>200000</v>
      </c>
      <c r="D17" s="7">
        <v>80000</v>
      </c>
      <c r="E17" s="12">
        <f>(C17*80%)-F17</f>
        <v>60000</v>
      </c>
      <c r="F17" s="101">
        <f>C17-D17-$F$4</f>
        <v>100000</v>
      </c>
      <c r="G17" s="26">
        <f>D17+F17</f>
        <v>180000</v>
      </c>
      <c r="H17" s="7">
        <v>140000</v>
      </c>
      <c r="I17" s="7">
        <v>60000</v>
      </c>
      <c r="J17" s="12">
        <f>(H17*80%)-K17</f>
        <v>52000</v>
      </c>
      <c r="K17" s="101">
        <f>H17-I17-$F$4</f>
        <v>60000</v>
      </c>
      <c r="L17" s="26">
        <f t="shared" si="7"/>
        <v>120000</v>
      </c>
      <c r="M17" s="7">
        <v>180000</v>
      </c>
      <c r="N17" s="7">
        <v>60000</v>
      </c>
      <c r="O17" s="12">
        <f>(M17*80%)-P17</f>
        <v>44000</v>
      </c>
      <c r="P17" s="101">
        <f>M17-N17-$F$4</f>
        <v>100000</v>
      </c>
      <c r="Q17" s="31">
        <f t="shared" si="10"/>
        <v>160000</v>
      </c>
      <c r="R17" s="7">
        <v>180000</v>
      </c>
      <c r="S17" s="7">
        <v>100000</v>
      </c>
      <c r="T17" s="12">
        <f>(R17*80%)-U17</f>
        <v>84000</v>
      </c>
      <c r="U17" s="101">
        <f>R17-S17-$F$4</f>
        <v>60000</v>
      </c>
      <c r="V17" s="31">
        <f t="shared" si="13"/>
        <v>160000</v>
      </c>
      <c r="W17" s="7">
        <v>140000</v>
      </c>
      <c r="X17" s="7">
        <v>70000</v>
      </c>
      <c r="Y17" s="12">
        <f>(W17*80%)-Z17</f>
        <v>62000</v>
      </c>
      <c r="Z17" s="101">
        <f>W17-X17-$F$4</f>
        <v>50000</v>
      </c>
      <c r="AA17" s="31">
        <f>X17+Z17</f>
        <v>120000</v>
      </c>
      <c r="AB17" s="15"/>
      <c r="AC17" s="15"/>
      <c r="AD17" s="15"/>
      <c r="AE17" s="15"/>
      <c r="AF17" s="15"/>
      <c r="AG17" s="16"/>
    </row>
    <row r="18" spans="1:33" s="5" customFormat="1" ht="30" customHeight="1">
      <c r="A18" s="6"/>
      <c r="B18" s="1" t="s">
        <v>4</v>
      </c>
      <c r="C18" s="7">
        <v>400000</v>
      </c>
      <c r="D18" s="7">
        <v>100000</v>
      </c>
      <c r="E18" s="12">
        <f t="shared" ref="E18:E22" si="18">(C18*80%)-F18</f>
        <v>40000</v>
      </c>
      <c r="F18" s="101">
        <f t="shared" ref="F18:F21" si="19">C18-D18-$F$4</f>
        <v>280000</v>
      </c>
      <c r="G18" s="26">
        <f t="shared" ref="G18:G22" si="20">D18+F18</f>
        <v>380000</v>
      </c>
      <c r="H18" s="7">
        <v>280000</v>
      </c>
      <c r="I18" s="7">
        <v>90000</v>
      </c>
      <c r="J18" s="12">
        <f t="shared" ref="J18:J22" si="21">(H18*80%)-K18</f>
        <v>54000</v>
      </c>
      <c r="K18" s="101">
        <f t="shared" ref="K18:K22" si="22">H18-I18-$F$4</f>
        <v>170000</v>
      </c>
      <c r="L18" s="26">
        <f t="shared" si="7"/>
        <v>260000</v>
      </c>
      <c r="M18" s="7">
        <v>360000</v>
      </c>
      <c r="N18" s="7">
        <v>110000</v>
      </c>
      <c r="O18" s="12">
        <f t="shared" ref="O18:O22" si="23">(M18*80%)-P18</f>
        <v>58000</v>
      </c>
      <c r="P18" s="101">
        <f t="shared" ref="P18:P21" si="24">M18-N18-$F$4</f>
        <v>230000</v>
      </c>
      <c r="Q18" s="31">
        <f t="shared" si="10"/>
        <v>340000</v>
      </c>
      <c r="R18" s="7">
        <v>360000</v>
      </c>
      <c r="S18" s="7">
        <v>130000</v>
      </c>
      <c r="T18" s="12">
        <f t="shared" ref="T18:T22" si="25">(R18*80%)-U18</f>
        <v>78000</v>
      </c>
      <c r="U18" s="101">
        <f t="shared" ref="U18:U22" si="26">R18-S18-$F$4</f>
        <v>210000</v>
      </c>
      <c r="V18" s="31">
        <f t="shared" si="13"/>
        <v>340000</v>
      </c>
      <c r="W18" s="7">
        <v>280000</v>
      </c>
      <c r="X18" s="7">
        <v>120000</v>
      </c>
      <c r="Y18" s="12">
        <f t="shared" ref="Y18:Y22" si="27">(W18*80%)-Z18</f>
        <v>84000</v>
      </c>
      <c r="Z18" s="101">
        <f t="shared" ref="Z18:Z21" si="28">W18-X18-$F$4</f>
        <v>140000</v>
      </c>
      <c r="AA18" s="31">
        <f t="shared" ref="AA18:AA22" si="29">X18+Z18</f>
        <v>260000</v>
      </c>
      <c r="AC18" s="15"/>
      <c r="AD18" s="15"/>
      <c r="AE18" s="15"/>
    </row>
    <row r="19" spans="1:33" s="5" customFormat="1" ht="30" customHeight="1">
      <c r="A19" s="6"/>
      <c r="B19" s="1" t="s">
        <v>5</v>
      </c>
      <c r="C19" s="7">
        <v>500000</v>
      </c>
      <c r="D19" s="7">
        <v>120000</v>
      </c>
      <c r="E19" s="12">
        <f t="shared" si="18"/>
        <v>40000</v>
      </c>
      <c r="F19" s="101">
        <f t="shared" si="19"/>
        <v>360000</v>
      </c>
      <c r="G19" s="26">
        <f t="shared" si="20"/>
        <v>480000</v>
      </c>
      <c r="H19" s="7">
        <v>350000</v>
      </c>
      <c r="I19" s="7">
        <v>100000</v>
      </c>
      <c r="J19" s="12">
        <f t="shared" si="21"/>
        <v>50000</v>
      </c>
      <c r="K19" s="101">
        <f t="shared" si="22"/>
        <v>230000</v>
      </c>
      <c r="L19" s="26">
        <f t="shared" si="7"/>
        <v>330000</v>
      </c>
      <c r="M19" s="7">
        <v>450000</v>
      </c>
      <c r="N19" s="7">
        <v>130000</v>
      </c>
      <c r="O19" s="12">
        <f t="shared" si="23"/>
        <v>60000</v>
      </c>
      <c r="P19" s="101">
        <f t="shared" si="24"/>
        <v>300000</v>
      </c>
      <c r="Q19" s="31">
        <f t="shared" si="10"/>
        <v>430000</v>
      </c>
      <c r="R19" s="7">
        <v>450000</v>
      </c>
      <c r="S19" s="7">
        <v>140000</v>
      </c>
      <c r="T19" s="12">
        <f t="shared" si="25"/>
        <v>70000</v>
      </c>
      <c r="U19" s="101">
        <f t="shared" si="26"/>
        <v>290000</v>
      </c>
      <c r="V19" s="31">
        <f t="shared" si="13"/>
        <v>430000</v>
      </c>
      <c r="W19" s="7">
        <v>350000</v>
      </c>
      <c r="X19" s="7">
        <v>130000</v>
      </c>
      <c r="Y19" s="12">
        <f t="shared" si="27"/>
        <v>80000</v>
      </c>
      <c r="Z19" s="101">
        <f t="shared" si="28"/>
        <v>200000</v>
      </c>
      <c r="AA19" s="31">
        <f t="shared" si="29"/>
        <v>330000</v>
      </c>
    </row>
    <row r="20" spans="1:33" s="5" customFormat="1" ht="30" customHeight="1">
      <c r="A20" s="6"/>
      <c r="B20" s="1" t="s">
        <v>6</v>
      </c>
      <c r="C20" s="7">
        <v>600000</v>
      </c>
      <c r="D20" s="7">
        <v>150000</v>
      </c>
      <c r="E20" s="12">
        <f t="shared" si="18"/>
        <v>50000</v>
      </c>
      <c r="F20" s="101">
        <f t="shared" si="19"/>
        <v>430000</v>
      </c>
      <c r="G20" s="26">
        <f t="shared" si="20"/>
        <v>580000</v>
      </c>
      <c r="H20" s="7">
        <v>420000</v>
      </c>
      <c r="I20" s="7">
        <v>140000</v>
      </c>
      <c r="J20" s="12">
        <f t="shared" si="21"/>
        <v>76000</v>
      </c>
      <c r="K20" s="101">
        <f t="shared" si="22"/>
        <v>260000</v>
      </c>
      <c r="L20" s="26">
        <f t="shared" si="7"/>
        <v>400000</v>
      </c>
      <c r="M20" s="7">
        <v>540000</v>
      </c>
      <c r="N20" s="7">
        <v>150000</v>
      </c>
      <c r="O20" s="12">
        <f t="shared" si="23"/>
        <v>62000</v>
      </c>
      <c r="P20" s="101">
        <f t="shared" si="24"/>
        <v>370000</v>
      </c>
      <c r="Q20" s="31">
        <f t="shared" si="10"/>
        <v>520000</v>
      </c>
      <c r="R20" s="7">
        <v>540000</v>
      </c>
      <c r="S20" s="7">
        <v>170000</v>
      </c>
      <c r="T20" s="12">
        <f t="shared" si="25"/>
        <v>82000</v>
      </c>
      <c r="U20" s="101">
        <f t="shared" si="26"/>
        <v>350000</v>
      </c>
      <c r="V20" s="31">
        <f t="shared" si="13"/>
        <v>520000</v>
      </c>
      <c r="W20" s="7">
        <v>420000</v>
      </c>
      <c r="X20" s="7">
        <v>160000</v>
      </c>
      <c r="Y20" s="12">
        <f t="shared" si="27"/>
        <v>96000</v>
      </c>
      <c r="Z20" s="101">
        <f t="shared" si="28"/>
        <v>240000</v>
      </c>
      <c r="AA20" s="31">
        <f t="shared" si="29"/>
        <v>400000</v>
      </c>
    </row>
    <row r="21" spans="1:33" s="5" customFormat="1" ht="30" customHeight="1">
      <c r="A21" s="6"/>
      <c r="B21" s="1" t="s">
        <v>7</v>
      </c>
      <c r="C21" s="7">
        <v>800000</v>
      </c>
      <c r="D21" s="7">
        <v>180000</v>
      </c>
      <c r="E21" s="12">
        <f t="shared" si="18"/>
        <v>40000</v>
      </c>
      <c r="F21" s="101">
        <f t="shared" si="19"/>
        <v>600000</v>
      </c>
      <c r="G21" s="26">
        <f t="shared" si="20"/>
        <v>780000</v>
      </c>
      <c r="H21" s="7">
        <v>560000</v>
      </c>
      <c r="I21" s="7">
        <v>180000</v>
      </c>
      <c r="J21" s="12">
        <f t="shared" si="21"/>
        <v>88000</v>
      </c>
      <c r="K21" s="101">
        <f t="shared" si="22"/>
        <v>360000</v>
      </c>
      <c r="L21" s="26">
        <f t="shared" si="7"/>
        <v>540000</v>
      </c>
      <c r="M21" s="7">
        <v>720000</v>
      </c>
      <c r="N21" s="7">
        <v>200000</v>
      </c>
      <c r="O21" s="12">
        <f t="shared" si="23"/>
        <v>76000</v>
      </c>
      <c r="P21" s="101">
        <f t="shared" si="24"/>
        <v>500000</v>
      </c>
      <c r="Q21" s="31">
        <f t="shared" si="10"/>
        <v>700000</v>
      </c>
      <c r="R21" s="7">
        <v>720000</v>
      </c>
      <c r="S21" s="7">
        <v>220000</v>
      </c>
      <c r="T21" s="12">
        <f t="shared" si="25"/>
        <v>96000</v>
      </c>
      <c r="U21" s="101">
        <f t="shared" si="26"/>
        <v>480000</v>
      </c>
      <c r="V21" s="31">
        <f t="shared" si="13"/>
        <v>700000</v>
      </c>
      <c r="W21" s="7">
        <v>560000</v>
      </c>
      <c r="X21" s="7">
        <v>200000</v>
      </c>
      <c r="Y21" s="12">
        <f t="shared" si="27"/>
        <v>108000</v>
      </c>
      <c r="Z21" s="101">
        <f t="shared" si="28"/>
        <v>340000</v>
      </c>
      <c r="AA21" s="31">
        <f t="shared" si="29"/>
        <v>540000</v>
      </c>
    </row>
    <row r="22" spans="1:33" s="5" customFormat="1" ht="30" customHeight="1">
      <c r="A22" s="6"/>
      <c r="B22" s="1" t="s">
        <v>8</v>
      </c>
      <c r="C22" s="7">
        <v>1200000</v>
      </c>
      <c r="D22" s="7">
        <v>200000</v>
      </c>
      <c r="E22" s="12">
        <f t="shared" si="18"/>
        <v>140000</v>
      </c>
      <c r="F22" s="101">
        <v>820000</v>
      </c>
      <c r="G22" s="26">
        <f t="shared" si="20"/>
        <v>1020000</v>
      </c>
      <c r="H22" s="7">
        <v>840000</v>
      </c>
      <c r="I22" s="7">
        <v>200000</v>
      </c>
      <c r="J22" s="12">
        <f t="shared" si="21"/>
        <v>52000</v>
      </c>
      <c r="K22" s="101">
        <f t="shared" si="22"/>
        <v>620000</v>
      </c>
      <c r="L22" s="26">
        <f t="shared" si="7"/>
        <v>820000</v>
      </c>
      <c r="M22" s="7">
        <v>1080000</v>
      </c>
      <c r="N22" s="7">
        <v>240000</v>
      </c>
      <c r="O22" s="12">
        <f t="shared" si="23"/>
        <v>244000</v>
      </c>
      <c r="P22" s="103">
        <v>620000</v>
      </c>
      <c r="Q22" s="31">
        <f t="shared" si="10"/>
        <v>860000</v>
      </c>
      <c r="R22" s="7">
        <v>1080000</v>
      </c>
      <c r="S22" s="7">
        <v>270000</v>
      </c>
      <c r="T22" s="12">
        <f t="shared" si="25"/>
        <v>74000</v>
      </c>
      <c r="U22" s="101">
        <f t="shared" si="26"/>
        <v>790000</v>
      </c>
      <c r="V22" s="31">
        <f t="shared" si="13"/>
        <v>1060000</v>
      </c>
      <c r="W22" s="7">
        <v>840000</v>
      </c>
      <c r="X22" s="7">
        <v>250000</v>
      </c>
      <c r="Y22" s="12">
        <f t="shared" si="27"/>
        <v>172000</v>
      </c>
      <c r="Z22" s="103">
        <v>500000</v>
      </c>
      <c r="AA22" s="31">
        <f t="shared" si="29"/>
        <v>750000</v>
      </c>
    </row>
    <row r="23" spans="1:33" s="5" customFormat="1" ht="30" customHeight="1">
      <c r="A23" s="40" t="s">
        <v>31</v>
      </c>
      <c r="B23" s="41" t="s">
        <v>10</v>
      </c>
      <c r="C23" s="42">
        <f>(C24+C36)/22</f>
        <v>2668181.8181818184</v>
      </c>
      <c r="D23" s="42">
        <f t="shared" ref="D23:AA23" si="30">(D24+D36)/22</f>
        <v>1517727.2727272727</v>
      </c>
      <c r="E23" s="42">
        <f t="shared" si="30"/>
        <v>1477727.2727272727</v>
      </c>
      <c r="F23" s="42">
        <f t="shared" si="30"/>
        <v>656818.18181818177</v>
      </c>
      <c r="G23" s="42">
        <f t="shared" si="30"/>
        <v>2174545.4545454546</v>
      </c>
      <c r="H23" s="42">
        <f t="shared" si="30"/>
        <v>1867727.2727272727</v>
      </c>
      <c r="I23" s="42">
        <f t="shared" si="30"/>
        <v>966818.18181818177</v>
      </c>
      <c r="J23" s="42">
        <f t="shared" si="30"/>
        <v>926909.09090909094</v>
      </c>
      <c r="K23" s="42">
        <f t="shared" si="30"/>
        <v>567272.72727272729</v>
      </c>
      <c r="L23" s="42">
        <f t="shared" si="30"/>
        <v>1534090.9090909092</v>
      </c>
      <c r="M23" s="42">
        <f t="shared" si="30"/>
        <v>2401363.6363636362</v>
      </c>
      <c r="N23" s="42">
        <f t="shared" si="30"/>
        <v>1320909.0909090908</v>
      </c>
      <c r="O23" s="42">
        <f t="shared" si="30"/>
        <v>1296545.4545454546</v>
      </c>
      <c r="P23" s="42">
        <f t="shared" si="30"/>
        <v>624545.45454545459</v>
      </c>
      <c r="Q23" s="42">
        <f t="shared" si="30"/>
        <v>1945454.5454545454</v>
      </c>
      <c r="R23" s="42">
        <f t="shared" si="30"/>
        <v>2401363.6363636362</v>
      </c>
      <c r="S23" s="42">
        <f t="shared" si="30"/>
        <v>1301818.1818181819</v>
      </c>
      <c r="T23" s="42">
        <f t="shared" si="30"/>
        <v>1250181.8181818181</v>
      </c>
      <c r="U23" s="42">
        <f t="shared" si="30"/>
        <v>670909.09090909094</v>
      </c>
      <c r="V23" s="42">
        <f t="shared" si="30"/>
        <v>1972727.2727272727</v>
      </c>
      <c r="W23" s="42">
        <f t="shared" si="30"/>
        <v>1867727.2727272727</v>
      </c>
      <c r="X23" s="42">
        <f t="shared" si="30"/>
        <v>1090454.5454545454</v>
      </c>
      <c r="Y23" s="42">
        <f t="shared" si="30"/>
        <v>1081454.5454545454</v>
      </c>
      <c r="Z23" s="42">
        <f t="shared" si="30"/>
        <v>412727.27272727271</v>
      </c>
      <c r="AA23" s="42">
        <f t="shared" si="30"/>
        <v>1503181.8181818181</v>
      </c>
      <c r="AC23" s="5">
        <f>(L23+Q23)/2</f>
        <v>1739772.7272727273</v>
      </c>
    </row>
    <row r="24" spans="1:33" s="5" customFormat="1" ht="30" customHeight="1">
      <c r="A24" s="36">
        <v>1</v>
      </c>
      <c r="B24" s="37" t="s">
        <v>2</v>
      </c>
      <c r="C24" s="39">
        <f>SUM(C25:C35)</f>
        <v>28600000</v>
      </c>
      <c r="D24" s="39">
        <f t="shared" ref="D24:AA24" si="31">SUM(D25:D35)</f>
        <v>16450000</v>
      </c>
      <c r="E24" s="39">
        <f t="shared" si="31"/>
        <v>15960000</v>
      </c>
      <c r="F24" s="39">
        <f t="shared" si="31"/>
        <v>6920000</v>
      </c>
      <c r="G24" s="39">
        <f t="shared" si="31"/>
        <v>23370000</v>
      </c>
      <c r="H24" s="39">
        <f t="shared" si="31"/>
        <v>20020000</v>
      </c>
      <c r="I24" s="39">
        <f t="shared" si="31"/>
        <v>10420000</v>
      </c>
      <c r="J24" s="39">
        <f t="shared" si="31"/>
        <v>10046000</v>
      </c>
      <c r="K24" s="39">
        <f t="shared" si="31"/>
        <v>5970000</v>
      </c>
      <c r="L24" s="39">
        <f t="shared" si="31"/>
        <v>16390000</v>
      </c>
      <c r="M24" s="39">
        <f t="shared" si="31"/>
        <v>25740000</v>
      </c>
      <c r="N24" s="39">
        <f t="shared" si="31"/>
        <v>14210000</v>
      </c>
      <c r="O24" s="39">
        <f t="shared" si="31"/>
        <v>13982000</v>
      </c>
      <c r="P24" s="39">
        <f t="shared" si="31"/>
        <v>6610000</v>
      </c>
      <c r="Q24" s="39">
        <f t="shared" si="31"/>
        <v>20820000</v>
      </c>
      <c r="R24" s="39">
        <f t="shared" si="31"/>
        <v>25740000</v>
      </c>
      <c r="S24" s="39">
        <f t="shared" si="31"/>
        <v>14090000</v>
      </c>
      <c r="T24" s="39">
        <f t="shared" si="31"/>
        <v>13472000</v>
      </c>
      <c r="U24" s="39">
        <f t="shared" si="31"/>
        <v>7120000</v>
      </c>
      <c r="V24" s="39">
        <f t="shared" si="31"/>
        <v>21210000</v>
      </c>
      <c r="W24" s="39">
        <f t="shared" si="31"/>
        <v>20020000</v>
      </c>
      <c r="X24" s="39">
        <f t="shared" si="31"/>
        <v>11790000</v>
      </c>
      <c r="Y24" s="39">
        <f t="shared" si="31"/>
        <v>11636000</v>
      </c>
      <c r="Z24" s="39">
        <f t="shared" si="31"/>
        <v>4380000</v>
      </c>
      <c r="AA24" s="39">
        <f t="shared" si="31"/>
        <v>16170000</v>
      </c>
      <c r="AB24" s="17"/>
      <c r="AC24" s="18"/>
    </row>
    <row r="25" spans="1:33" s="5" customFormat="1" ht="30" customHeight="1">
      <c r="A25" s="6"/>
      <c r="B25" s="1" t="s">
        <v>3</v>
      </c>
      <c r="C25" s="7">
        <v>200000</v>
      </c>
      <c r="D25" s="7">
        <v>100000</v>
      </c>
      <c r="E25" s="12">
        <f>(C25*80%)-F25</f>
        <v>80000</v>
      </c>
      <c r="F25" s="101">
        <f t="shared" ref="F25:F28" si="32">C25-D25-$F$4</f>
        <v>80000</v>
      </c>
      <c r="G25" s="26">
        <f t="shared" ref="G25:G35" si="33">D25+F25</f>
        <v>180000</v>
      </c>
      <c r="H25" s="7">
        <v>140000</v>
      </c>
      <c r="I25" s="7">
        <f>H25/2</f>
        <v>70000</v>
      </c>
      <c r="J25" s="12">
        <f>(H25*80%)-K25</f>
        <v>62000</v>
      </c>
      <c r="K25" s="101">
        <f t="shared" ref="K25:K30" si="34">H25-I25-$F$4</f>
        <v>50000</v>
      </c>
      <c r="L25" s="26">
        <f t="shared" ref="L25:L47" si="35">I25+K25</f>
        <v>120000</v>
      </c>
      <c r="M25" s="7">
        <v>180000</v>
      </c>
      <c r="N25" s="7">
        <v>80000</v>
      </c>
      <c r="O25" s="12">
        <f>(M25*80%)-P25</f>
        <v>64000</v>
      </c>
      <c r="P25" s="101">
        <f t="shared" ref="P25:P28" si="36">M25-N25-$F$4</f>
        <v>80000</v>
      </c>
      <c r="Q25" s="31">
        <f t="shared" ref="Q25:Q47" si="37">N25+P25</f>
        <v>160000</v>
      </c>
      <c r="R25" s="7">
        <v>180000</v>
      </c>
      <c r="S25" s="7">
        <v>70000</v>
      </c>
      <c r="T25" s="12">
        <f>(R25*80%)-U25</f>
        <v>54000</v>
      </c>
      <c r="U25" s="101">
        <f t="shared" ref="U25:U28" si="38">R25-S25-$F$4</f>
        <v>90000</v>
      </c>
      <c r="V25" s="31">
        <f t="shared" ref="V25:V47" si="39">S25+U25</f>
        <v>160000</v>
      </c>
      <c r="W25" s="7">
        <v>140000</v>
      </c>
      <c r="X25" s="7">
        <v>60000</v>
      </c>
      <c r="Y25" s="12">
        <f>(W25*80%)-Z25</f>
        <v>52000</v>
      </c>
      <c r="Z25" s="101">
        <f t="shared" ref="Z25:Z28" si="40">W25-X25-$F$4</f>
        <v>60000</v>
      </c>
      <c r="AA25" s="31">
        <f t="shared" ref="AA25:AA47" si="41">X25+Z25</f>
        <v>120000</v>
      </c>
    </row>
    <row r="26" spans="1:33" s="5" customFormat="1" ht="30" customHeight="1">
      <c r="A26" s="6"/>
      <c r="B26" s="1" t="s">
        <v>4</v>
      </c>
      <c r="C26" s="7">
        <v>400000</v>
      </c>
      <c r="D26" s="7">
        <v>150000</v>
      </c>
      <c r="E26" s="12">
        <f t="shared" ref="E26:E35" si="42">(C26*80%)-F26</f>
        <v>90000</v>
      </c>
      <c r="F26" s="101">
        <f t="shared" si="32"/>
        <v>230000</v>
      </c>
      <c r="G26" s="26">
        <f t="shared" si="33"/>
        <v>380000</v>
      </c>
      <c r="H26" s="7">
        <v>280000</v>
      </c>
      <c r="I26" s="7">
        <v>100000</v>
      </c>
      <c r="J26" s="12">
        <f t="shared" ref="J26:J35" si="43">(H26*80%)-K26</f>
        <v>64000</v>
      </c>
      <c r="K26" s="101">
        <f t="shared" si="34"/>
        <v>160000</v>
      </c>
      <c r="L26" s="26">
        <f t="shared" si="35"/>
        <v>260000</v>
      </c>
      <c r="M26" s="7">
        <v>360000</v>
      </c>
      <c r="N26" s="7">
        <v>120000</v>
      </c>
      <c r="O26" s="12">
        <f t="shared" ref="O26:O35" si="44">(M26*80%)-P26</f>
        <v>68000</v>
      </c>
      <c r="P26" s="101">
        <f t="shared" si="36"/>
        <v>220000</v>
      </c>
      <c r="Q26" s="31">
        <f t="shared" si="37"/>
        <v>340000</v>
      </c>
      <c r="R26" s="7">
        <v>360000</v>
      </c>
      <c r="S26" s="7">
        <v>100000</v>
      </c>
      <c r="T26" s="12">
        <f t="shared" ref="T26:T35" si="45">(R26*80%)-U26</f>
        <v>48000</v>
      </c>
      <c r="U26" s="101">
        <f t="shared" si="38"/>
        <v>240000</v>
      </c>
      <c r="V26" s="31">
        <f t="shared" si="39"/>
        <v>340000</v>
      </c>
      <c r="W26" s="7">
        <v>280000</v>
      </c>
      <c r="X26" s="7">
        <v>90000</v>
      </c>
      <c r="Y26" s="12">
        <f t="shared" ref="Y26:Y35" si="46">(W26*80%)-Z26</f>
        <v>54000</v>
      </c>
      <c r="Z26" s="101">
        <f t="shared" si="40"/>
        <v>170000</v>
      </c>
      <c r="AA26" s="31">
        <f t="shared" si="41"/>
        <v>260000</v>
      </c>
    </row>
    <row r="27" spans="1:33" s="5" customFormat="1" ht="30" customHeight="1">
      <c r="A27" s="6"/>
      <c r="B27" s="1" t="s">
        <v>5</v>
      </c>
      <c r="C27" s="12">
        <v>600000</v>
      </c>
      <c r="D27" s="12">
        <v>200000</v>
      </c>
      <c r="E27" s="12">
        <f t="shared" si="42"/>
        <v>100000</v>
      </c>
      <c r="F27" s="101">
        <f t="shared" si="32"/>
        <v>380000</v>
      </c>
      <c r="G27" s="26">
        <f t="shared" si="33"/>
        <v>580000</v>
      </c>
      <c r="H27" s="7">
        <v>420000</v>
      </c>
      <c r="I27" s="7">
        <v>150000</v>
      </c>
      <c r="J27" s="12">
        <f t="shared" si="43"/>
        <v>86000</v>
      </c>
      <c r="K27" s="101">
        <f t="shared" si="34"/>
        <v>250000</v>
      </c>
      <c r="L27" s="26">
        <f t="shared" si="35"/>
        <v>400000</v>
      </c>
      <c r="M27" s="7">
        <v>540000</v>
      </c>
      <c r="N27" s="7">
        <v>150000</v>
      </c>
      <c r="O27" s="12">
        <f t="shared" si="44"/>
        <v>62000</v>
      </c>
      <c r="P27" s="101">
        <f t="shared" si="36"/>
        <v>370000</v>
      </c>
      <c r="Q27" s="31">
        <f t="shared" si="37"/>
        <v>520000</v>
      </c>
      <c r="R27" s="7">
        <v>540000</v>
      </c>
      <c r="S27" s="7">
        <v>150000</v>
      </c>
      <c r="T27" s="12">
        <f t="shared" si="45"/>
        <v>62000</v>
      </c>
      <c r="U27" s="101">
        <f t="shared" si="38"/>
        <v>370000</v>
      </c>
      <c r="V27" s="31">
        <f t="shared" si="39"/>
        <v>520000</v>
      </c>
      <c r="W27" s="7">
        <v>420000</v>
      </c>
      <c r="X27" s="7">
        <v>140000</v>
      </c>
      <c r="Y27" s="12">
        <f t="shared" si="46"/>
        <v>76000</v>
      </c>
      <c r="Z27" s="101">
        <f t="shared" si="40"/>
        <v>260000</v>
      </c>
      <c r="AA27" s="31">
        <f t="shared" si="41"/>
        <v>400000</v>
      </c>
    </row>
    <row r="28" spans="1:33" s="5" customFormat="1" ht="30" customHeight="1">
      <c r="A28" s="6"/>
      <c r="B28" s="1" t="s">
        <v>6</v>
      </c>
      <c r="C28" s="12">
        <v>900000</v>
      </c>
      <c r="D28" s="12">
        <v>250000</v>
      </c>
      <c r="E28" s="12">
        <f t="shared" si="42"/>
        <v>90000</v>
      </c>
      <c r="F28" s="101">
        <f t="shared" si="32"/>
        <v>630000</v>
      </c>
      <c r="G28" s="26">
        <f t="shared" si="33"/>
        <v>880000</v>
      </c>
      <c r="H28" s="7">
        <v>630000</v>
      </c>
      <c r="I28" s="7">
        <v>200000</v>
      </c>
      <c r="J28" s="12">
        <f t="shared" si="43"/>
        <v>94000</v>
      </c>
      <c r="K28" s="101">
        <f t="shared" si="34"/>
        <v>410000</v>
      </c>
      <c r="L28" s="26">
        <f t="shared" si="35"/>
        <v>610000</v>
      </c>
      <c r="M28" s="7">
        <v>810000</v>
      </c>
      <c r="N28" s="7">
        <v>170000</v>
      </c>
      <c r="O28" s="12">
        <f t="shared" si="44"/>
        <v>28000</v>
      </c>
      <c r="P28" s="101">
        <f t="shared" si="36"/>
        <v>620000</v>
      </c>
      <c r="Q28" s="31">
        <f t="shared" si="37"/>
        <v>790000</v>
      </c>
      <c r="R28" s="7">
        <v>810000</v>
      </c>
      <c r="S28" s="7">
        <v>180000</v>
      </c>
      <c r="T28" s="12">
        <f t="shared" si="45"/>
        <v>38000</v>
      </c>
      <c r="U28" s="101">
        <f t="shared" si="38"/>
        <v>610000</v>
      </c>
      <c r="V28" s="31">
        <f t="shared" si="39"/>
        <v>790000</v>
      </c>
      <c r="W28" s="7">
        <v>630000</v>
      </c>
      <c r="X28" s="7">
        <v>150000</v>
      </c>
      <c r="Y28" s="12">
        <f t="shared" si="46"/>
        <v>44000</v>
      </c>
      <c r="Z28" s="101">
        <f t="shared" si="40"/>
        <v>460000</v>
      </c>
      <c r="AA28" s="31">
        <f t="shared" si="41"/>
        <v>610000</v>
      </c>
    </row>
    <row r="29" spans="1:33" s="5" customFormat="1" ht="30" customHeight="1">
      <c r="A29" s="6"/>
      <c r="B29" s="1" t="s">
        <v>7</v>
      </c>
      <c r="C29" s="12">
        <v>1200000</v>
      </c>
      <c r="D29" s="12">
        <v>300000</v>
      </c>
      <c r="E29" s="12">
        <f t="shared" si="42"/>
        <v>160000</v>
      </c>
      <c r="F29" s="103">
        <v>800000</v>
      </c>
      <c r="G29" s="26">
        <f t="shared" si="33"/>
        <v>1100000</v>
      </c>
      <c r="H29" s="7">
        <v>840000</v>
      </c>
      <c r="I29" s="7">
        <v>250000</v>
      </c>
      <c r="J29" s="12">
        <f t="shared" si="43"/>
        <v>102000</v>
      </c>
      <c r="K29" s="101">
        <f t="shared" si="34"/>
        <v>570000</v>
      </c>
      <c r="L29" s="26">
        <f t="shared" si="35"/>
        <v>820000</v>
      </c>
      <c r="M29" s="7">
        <v>1080000</v>
      </c>
      <c r="N29" s="7">
        <v>220000</v>
      </c>
      <c r="O29" s="12">
        <f t="shared" si="44"/>
        <v>104000</v>
      </c>
      <c r="P29" s="103">
        <v>760000</v>
      </c>
      <c r="Q29" s="31">
        <f t="shared" si="37"/>
        <v>980000</v>
      </c>
      <c r="R29" s="7">
        <v>1080000</v>
      </c>
      <c r="S29" s="7">
        <v>220000</v>
      </c>
      <c r="T29" s="12">
        <f t="shared" si="45"/>
        <v>34000</v>
      </c>
      <c r="U29" s="103">
        <v>830000</v>
      </c>
      <c r="V29" s="31">
        <f t="shared" si="39"/>
        <v>1050000</v>
      </c>
      <c r="W29" s="7">
        <v>840000</v>
      </c>
      <c r="X29" s="7">
        <v>190000</v>
      </c>
      <c r="Y29" s="12">
        <f t="shared" si="46"/>
        <v>182000</v>
      </c>
      <c r="Z29" s="103">
        <v>490000</v>
      </c>
      <c r="AA29" s="31">
        <f t="shared" si="41"/>
        <v>680000</v>
      </c>
    </row>
    <row r="30" spans="1:33" s="5" customFormat="1" ht="30" customHeight="1">
      <c r="A30" s="6"/>
      <c r="B30" s="1" t="s">
        <v>11</v>
      </c>
      <c r="C30" s="12">
        <v>1500000</v>
      </c>
      <c r="D30" s="12">
        <v>350000</v>
      </c>
      <c r="E30" s="12">
        <f t="shared" si="42"/>
        <v>400000</v>
      </c>
      <c r="F30" s="103">
        <v>800000</v>
      </c>
      <c r="G30" s="26">
        <f t="shared" si="33"/>
        <v>1150000</v>
      </c>
      <c r="H30" s="7">
        <v>1050000</v>
      </c>
      <c r="I30" s="7">
        <v>300000</v>
      </c>
      <c r="J30" s="12">
        <f t="shared" si="43"/>
        <v>110000</v>
      </c>
      <c r="K30" s="101">
        <f t="shared" si="34"/>
        <v>730000</v>
      </c>
      <c r="L30" s="26">
        <f t="shared" si="35"/>
        <v>1030000</v>
      </c>
      <c r="M30" s="7">
        <v>1350000</v>
      </c>
      <c r="N30" s="7">
        <v>300000</v>
      </c>
      <c r="O30" s="12">
        <f t="shared" si="44"/>
        <v>320000</v>
      </c>
      <c r="P30" s="103">
        <v>760000</v>
      </c>
      <c r="Q30" s="31">
        <f t="shared" si="37"/>
        <v>1060000</v>
      </c>
      <c r="R30" s="7">
        <v>1350000</v>
      </c>
      <c r="S30" s="7">
        <v>270000</v>
      </c>
      <c r="T30" s="12">
        <f t="shared" si="45"/>
        <v>250000</v>
      </c>
      <c r="U30" s="103">
        <v>830000</v>
      </c>
      <c r="V30" s="31">
        <f t="shared" si="39"/>
        <v>1100000</v>
      </c>
      <c r="W30" s="7">
        <v>1050000</v>
      </c>
      <c r="X30" s="7">
        <v>340000</v>
      </c>
      <c r="Y30" s="12">
        <f t="shared" si="46"/>
        <v>350000</v>
      </c>
      <c r="Z30" s="103">
        <v>490000</v>
      </c>
      <c r="AA30" s="31">
        <f t="shared" si="41"/>
        <v>830000</v>
      </c>
    </row>
    <row r="31" spans="1:33" s="5" customFormat="1" ht="30" customHeight="1">
      <c r="A31" s="6"/>
      <c r="B31" s="1" t="s">
        <v>12</v>
      </c>
      <c r="C31" s="12">
        <v>2000000</v>
      </c>
      <c r="D31" s="12">
        <v>1000000</v>
      </c>
      <c r="E31" s="12">
        <f t="shared" si="42"/>
        <v>800000</v>
      </c>
      <c r="F31" s="103">
        <v>800000</v>
      </c>
      <c r="G31" s="26">
        <f t="shared" si="33"/>
        <v>1800000</v>
      </c>
      <c r="H31" s="7">
        <v>1400000</v>
      </c>
      <c r="I31" s="7">
        <v>350000</v>
      </c>
      <c r="J31" s="12">
        <f t="shared" si="43"/>
        <v>360000</v>
      </c>
      <c r="K31" s="103">
        <v>760000</v>
      </c>
      <c r="L31" s="26">
        <f t="shared" si="35"/>
        <v>1110000</v>
      </c>
      <c r="M31" s="7">
        <v>1800000</v>
      </c>
      <c r="N31" s="7">
        <v>670000</v>
      </c>
      <c r="O31" s="12">
        <f t="shared" si="44"/>
        <v>680000</v>
      </c>
      <c r="P31" s="103">
        <v>760000</v>
      </c>
      <c r="Q31" s="31">
        <f t="shared" si="37"/>
        <v>1430000</v>
      </c>
      <c r="R31" s="7">
        <v>1800000</v>
      </c>
      <c r="S31" s="7">
        <v>600000</v>
      </c>
      <c r="T31" s="12">
        <f t="shared" si="45"/>
        <v>610000</v>
      </c>
      <c r="U31" s="103">
        <v>830000</v>
      </c>
      <c r="V31" s="31">
        <f t="shared" si="39"/>
        <v>1430000</v>
      </c>
      <c r="W31" s="7">
        <v>1400000</v>
      </c>
      <c r="X31" s="7">
        <v>620000</v>
      </c>
      <c r="Y31" s="12">
        <f t="shared" si="46"/>
        <v>630000</v>
      </c>
      <c r="Z31" s="103">
        <v>490000</v>
      </c>
      <c r="AA31" s="31">
        <f t="shared" si="41"/>
        <v>1110000</v>
      </c>
    </row>
    <row r="32" spans="1:33" s="5" customFormat="1" ht="30" customHeight="1">
      <c r="A32" s="6"/>
      <c r="B32" s="1" t="s">
        <v>13</v>
      </c>
      <c r="C32" s="12">
        <v>3000000</v>
      </c>
      <c r="D32" s="12">
        <v>1500000</v>
      </c>
      <c r="E32" s="12">
        <f t="shared" si="42"/>
        <v>1600000</v>
      </c>
      <c r="F32" s="103">
        <v>800000</v>
      </c>
      <c r="G32" s="26">
        <f t="shared" si="33"/>
        <v>2300000</v>
      </c>
      <c r="H32" s="7">
        <v>2100000</v>
      </c>
      <c r="I32" s="7">
        <v>900000</v>
      </c>
      <c r="J32" s="12">
        <f t="shared" si="43"/>
        <v>920000</v>
      </c>
      <c r="K32" s="103">
        <v>760000</v>
      </c>
      <c r="L32" s="26">
        <f t="shared" si="35"/>
        <v>1660000</v>
      </c>
      <c r="M32" s="7">
        <v>2700000</v>
      </c>
      <c r="N32" s="7">
        <v>1400000</v>
      </c>
      <c r="O32" s="12">
        <f t="shared" si="44"/>
        <v>1400000</v>
      </c>
      <c r="P32" s="103">
        <v>760000</v>
      </c>
      <c r="Q32" s="31">
        <f t="shared" si="37"/>
        <v>2160000</v>
      </c>
      <c r="R32" s="7">
        <v>2700000</v>
      </c>
      <c r="S32" s="7">
        <v>1400000</v>
      </c>
      <c r="T32" s="12">
        <f t="shared" si="45"/>
        <v>1330000</v>
      </c>
      <c r="U32" s="103">
        <v>830000</v>
      </c>
      <c r="V32" s="31">
        <f t="shared" si="39"/>
        <v>2230000</v>
      </c>
      <c r="W32" s="7">
        <v>2100000</v>
      </c>
      <c r="X32" s="7">
        <v>1200000</v>
      </c>
      <c r="Y32" s="12">
        <f t="shared" si="46"/>
        <v>1190000</v>
      </c>
      <c r="Z32" s="103">
        <v>490000</v>
      </c>
      <c r="AA32" s="31">
        <f t="shared" si="41"/>
        <v>1690000</v>
      </c>
    </row>
    <row r="33" spans="1:33" s="5" customFormat="1" ht="30" customHeight="1">
      <c r="A33" s="6"/>
      <c r="B33" s="1" t="s">
        <v>14</v>
      </c>
      <c r="C33" s="12">
        <v>5000000</v>
      </c>
      <c r="D33" s="12">
        <v>3200000</v>
      </c>
      <c r="E33" s="12">
        <f t="shared" si="42"/>
        <v>3200000</v>
      </c>
      <c r="F33" s="103">
        <v>800000</v>
      </c>
      <c r="G33" s="26">
        <f t="shared" si="33"/>
        <v>4000000</v>
      </c>
      <c r="H33" s="7">
        <v>3500000</v>
      </c>
      <c r="I33" s="7">
        <v>2000000</v>
      </c>
      <c r="J33" s="12">
        <f t="shared" si="43"/>
        <v>2040000</v>
      </c>
      <c r="K33" s="103">
        <v>760000</v>
      </c>
      <c r="L33" s="26">
        <f t="shared" si="35"/>
        <v>2760000</v>
      </c>
      <c r="M33" s="7">
        <v>4500000</v>
      </c>
      <c r="N33" s="7">
        <v>2800000</v>
      </c>
      <c r="O33" s="12">
        <f t="shared" si="44"/>
        <v>2840000</v>
      </c>
      <c r="P33" s="103">
        <v>760000</v>
      </c>
      <c r="Q33" s="31">
        <f t="shared" si="37"/>
        <v>3560000</v>
      </c>
      <c r="R33" s="7">
        <v>4500000</v>
      </c>
      <c r="S33" s="7">
        <v>2800000</v>
      </c>
      <c r="T33" s="12">
        <f t="shared" si="45"/>
        <v>2770000</v>
      </c>
      <c r="U33" s="103">
        <v>830000</v>
      </c>
      <c r="V33" s="31">
        <f t="shared" si="39"/>
        <v>3630000</v>
      </c>
      <c r="W33" s="7">
        <v>3500000</v>
      </c>
      <c r="X33" s="7">
        <v>2300000</v>
      </c>
      <c r="Y33" s="12">
        <f t="shared" si="46"/>
        <v>2310000</v>
      </c>
      <c r="Z33" s="103">
        <v>490000</v>
      </c>
      <c r="AA33" s="31">
        <f t="shared" si="41"/>
        <v>2790000</v>
      </c>
    </row>
    <row r="34" spans="1:33" s="5" customFormat="1" ht="30" customHeight="1">
      <c r="A34" s="6"/>
      <c r="B34" s="1" t="s">
        <v>15</v>
      </c>
      <c r="C34" s="12">
        <v>6300000</v>
      </c>
      <c r="D34" s="12">
        <v>4200000</v>
      </c>
      <c r="E34" s="12">
        <f t="shared" si="42"/>
        <v>4240000</v>
      </c>
      <c r="F34" s="103">
        <v>800000</v>
      </c>
      <c r="G34" s="26">
        <f t="shared" si="33"/>
        <v>5000000</v>
      </c>
      <c r="H34" s="7">
        <v>4410000</v>
      </c>
      <c r="I34" s="7">
        <v>2700000</v>
      </c>
      <c r="J34" s="12">
        <f t="shared" si="43"/>
        <v>2768000</v>
      </c>
      <c r="K34" s="103">
        <v>760000</v>
      </c>
      <c r="L34" s="26">
        <f t="shared" si="35"/>
        <v>3460000</v>
      </c>
      <c r="M34" s="7">
        <v>5670000</v>
      </c>
      <c r="N34" s="7">
        <v>3700000</v>
      </c>
      <c r="O34" s="12">
        <f t="shared" si="44"/>
        <v>3776000</v>
      </c>
      <c r="P34" s="103">
        <v>760000</v>
      </c>
      <c r="Q34" s="31">
        <f t="shared" si="37"/>
        <v>4460000</v>
      </c>
      <c r="R34" s="7">
        <v>5670000</v>
      </c>
      <c r="S34" s="7">
        <v>3700000</v>
      </c>
      <c r="T34" s="12">
        <f t="shared" si="45"/>
        <v>3706000</v>
      </c>
      <c r="U34" s="103">
        <v>830000</v>
      </c>
      <c r="V34" s="31">
        <f t="shared" si="39"/>
        <v>4530000</v>
      </c>
      <c r="W34" s="7">
        <v>4410000</v>
      </c>
      <c r="X34" s="7">
        <v>3000000</v>
      </c>
      <c r="Y34" s="12">
        <f t="shared" si="46"/>
        <v>3038000</v>
      </c>
      <c r="Z34" s="103">
        <v>490000</v>
      </c>
      <c r="AA34" s="31">
        <f t="shared" si="41"/>
        <v>3490000</v>
      </c>
    </row>
    <row r="35" spans="1:33" s="5" customFormat="1" ht="30" customHeight="1">
      <c r="A35" s="6"/>
      <c r="B35" s="1" t="s">
        <v>16</v>
      </c>
      <c r="C35" s="12">
        <v>7500000</v>
      </c>
      <c r="D35" s="12">
        <v>5200000</v>
      </c>
      <c r="E35" s="12">
        <f t="shared" si="42"/>
        <v>5200000</v>
      </c>
      <c r="F35" s="103">
        <v>800000</v>
      </c>
      <c r="G35" s="26">
        <f t="shared" si="33"/>
        <v>6000000</v>
      </c>
      <c r="H35" s="7">
        <v>5250000</v>
      </c>
      <c r="I35" s="7">
        <v>3400000</v>
      </c>
      <c r="J35" s="12">
        <f t="shared" si="43"/>
        <v>3440000</v>
      </c>
      <c r="K35" s="103">
        <v>760000</v>
      </c>
      <c r="L35" s="26">
        <f t="shared" si="35"/>
        <v>4160000</v>
      </c>
      <c r="M35" s="7">
        <v>6750000</v>
      </c>
      <c r="N35" s="7">
        <v>4600000</v>
      </c>
      <c r="O35" s="12">
        <f t="shared" si="44"/>
        <v>4640000</v>
      </c>
      <c r="P35" s="103">
        <v>760000</v>
      </c>
      <c r="Q35" s="31">
        <f t="shared" si="37"/>
        <v>5360000</v>
      </c>
      <c r="R35" s="7">
        <v>6750000</v>
      </c>
      <c r="S35" s="7">
        <v>4600000</v>
      </c>
      <c r="T35" s="12">
        <f t="shared" si="45"/>
        <v>4570000</v>
      </c>
      <c r="U35" s="103">
        <v>830000</v>
      </c>
      <c r="V35" s="31">
        <f t="shared" si="39"/>
        <v>5430000</v>
      </c>
      <c r="W35" s="7">
        <v>5250000</v>
      </c>
      <c r="X35" s="7">
        <v>3700000</v>
      </c>
      <c r="Y35" s="12">
        <f t="shared" si="46"/>
        <v>3710000</v>
      </c>
      <c r="Z35" s="103">
        <v>490000</v>
      </c>
      <c r="AA35" s="31">
        <f t="shared" si="41"/>
        <v>4190000</v>
      </c>
    </row>
    <row r="36" spans="1:33" s="5" customFormat="1" ht="30" customHeight="1">
      <c r="A36" s="36">
        <v>2</v>
      </c>
      <c r="B36" s="37" t="s">
        <v>9</v>
      </c>
      <c r="C36" s="39">
        <f>SUM(C37:C47)</f>
        <v>30100000</v>
      </c>
      <c r="D36" s="39">
        <f t="shared" ref="D36:AA36" si="47">SUM(D37:D47)</f>
        <v>16940000</v>
      </c>
      <c r="E36" s="39">
        <f t="shared" si="47"/>
        <v>16550000</v>
      </c>
      <c r="F36" s="39">
        <f t="shared" si="47"/>
        <v>7530000</v>
      </c>
      <c r="G36" s="39">
        <f t="shared" si="47"/>
        <v>24470000</v>
      </c>
      <c r="H36" s="39">
        <f t="shared" si="47"/>
        <v>21070000</v>
      </c>
      <c r="I36" s="39">
        <f t="shared" si="47"/>
        <v>10850000</v>
      </c>
      <c r="J36" s="39">
        <f t="shared" si="47"/>
        <v>10346000</v>
      </c>
      <c r="K36" s="39">
        <f t="shared" si="47"/>
        <v>6510000</v>
      </c>
      <c r="L36" s="39">
        <f t="shared" si="47"/>
        <v>17360000</v>
      </c>
      <c r="M36" s="39">
        <f t="shared" si="47"/>
        <v>27090000</v>
      </c>
      <c r="N36" s="39">
        <f t="shared" si="47"/>
        <v>14850000</v>
      </c>
      <c r="O36" s="39">
        <f t="shared" si="47"/>
        <v>14542000</v>
      </c>
      <c r="P36" s="39">
        <f t="shared" si="47"/>
        <v>7130000</v>
      </c>
      <c r="Q36" s="39">
        <f t="shared" si="47"/>
        <v>21980000</v>
      </c>
      <c r="R36" s="39">
        <f t="shared" si="47"/>
        <v>27090000</v>
      </c>
      <c r="S36" s="39">
        <f t="shared" si="47"/>
        <v>14550000</v>
      </c>
      <c r="T36" s="39">
        <f t="shared" si="47"/>
        <v>14032000</v>
      </c>
      <c r="U36" s="39">
        <f t="shared" si="47"/>
        <v>7640000</v>
      </c>
      <c r="V36" s="39">
        <f t="shared" si="47"/>
        <v>22190000</v>
      </c>
      <c r="W36" s="39">
        <f t="shared" si="47"/>
        <v>21070000</v>
      </c>
      <c r="X36" s="39">
        <f t="shared" si="47"/>
        <v>12200000</v>
      </c>
      <c r="Y36" s="39">
        <f t="shared" si="47"/>
        <v>12156000</v>
      </c>
      <c r="Z36" s="39">
        <f t="shared" si="47"/>
        <v>4700000</v>
      </c>
      <c r="AA36" s="39">
        <f t="shared" si="47"/>
        <v>16900000</v>
      </c>
      <c r="AC36" s="16"/>
      <c r="AE36" s="16"/>
    </row>
    <row r="37" spans="1:33" s="5" customFormat="1" ht="30" customHeight="1">
      <c r="A37" s="6"/>
      <c r="B37" s="1" t="s">
        <v>3</v>
      </c>
      <c r="C37" s="12">
        <v>300000</v>
      </c>
      <c r="D37" s="12">
        <v>120000</v>
      </c>
      <c r="E37" s="12">
        <f>(C37*80%)-F37</f>
        <v>80000</v>
      </c>
      <c r="F37" s="101">
        <f t="shared" ref="F37:F39" si="48">C37-D37-$F$4</f>
        <v>160000</v>
      </c>
      <c r="G37" s="26">
        <f>D37+F37</f>
        <v>280000</v>
      </c>
      <c r="H37" s="7">
        <v>210000</v>
      </c>
      <c r="I37" s="7">
        <v>80000</v>
      </c>
      <c r="J37" s="12">
        <f>(H37*80%)-K37</f>
        <v>58000</v>
      </c>
      <c r="K37" s="101">
        <f t="shared" ref="K37:K41" si="49">H37-I37-$F$4</f>
        <v>110000</v>
      </c>
      <c r="L37" s="26">
        <f t="shared" si="35"/>
        <v>190000</v>
      </c>
      <c r="M37" s="7">
        <v>270000</v>
      </c>
      <c r="N37" s="7">
        <v>90000</v>
      </c>
      <c r="O37" s="12">
        <f>(M37*80%)-P37</f>
        <v>56000</v>
      </c>
      <c r="P37" s="101">
        <f t="shared" ref="P37:P39" si="50">M37-N37-$F$4</f>
        <v>160000</v>
      </c>
      <c r="Q37" s="31">
        <f t="shared" si="37"/>
        <v>250000</v>
      </c>
      <c r="R37" s="7">
        <v>270000</v>
      </c>
      <c r="S37" s="7">
        <v>100000</v>
      </c>
      <c r="T37" s="12">
        <f>(R37*80%)-U37</f>
        <v>66000</v>
      </c>
      <c r="U37" s="101">
        <f t="shared" ref="U37:U40" si="51">R37-S37-$F$4</f>
        <v>150000</v>
      </c>
      <c r="V37" s="31">
        <f t="shared" si="39"/>
        <v>250000</v>
      </c>
      <c r="W37" s="7">
        <v>210000</v>
      </c>
      <c r="X37" s="7">
        <v>80000</v>
      </c>
      <c r="Y37" s="12">
        <f>(W37*80%)-Z37</f>
        <v>58000</v>
      </c>
      <c r="Z37" s="101">
        <f t="shared" ref="Z37:Z39" si="52">W37-X37-$F$4</f>
        <v>110000</v>
      </c>
      <c r="AA37" s="31">
        <f t="shared" si="41"/>
        <v>190000</v>
      </c>
      <c r="AB37" s="15"/>
      <c r="AC37" s="15"/>
      <c r="AD37" s="15"/>
      <c r="AE37" s="15"/>
      <c r="AF37" s="15"/>
      <c r="AG37" s="16"/>
    </row>
    <row r="38" spans="1:33" s="5" customFormat="1" ht="30" customHeight="1">
      <c r="A38" s="6"/>
      <c r="B38" s="1" t="s">
        <v>4</v>
      </c>
      <c r="C38" s="12">
        <v>600000</v>
      </c>
      <c r="D38" s="12">
        <v>170000</v>
      </c>
      <c r="E38" s="12">
        <f t="shared" ref="E38:E47" si="53">(C38*80%)-F38</f>
        <v>70000</v>
      </c>
      <c r="F38" s="101">
        <f t="shared" si="48"/>
        <v>410000</v>
      </c>
      <c r="G38" s="26">
        <f t="shared" ref="G38:G47" si="54">D38+F38</f>
        <v>580000</v>
      </c>
      <c r="H38" s="7">
        <v>420000</v>
      </c>
      <c r="I38" s="7">
        <v>150000</v>
      </c>
      <c r="J38" s="12">
        <f t="shared" ref="J38:J47" si="55">(H38*80%)-K38</f>
        <v>86000</v>
      </c>
      <c r="K38" s="101">
        <f t="shared" si="49"/>
        <v>250000</v>
      </c>
      <c r="L38" s="26">
        <f t="shared" si="35"/>
        <v>400000</v>
      </c>
      <c r="M38" s="7">
        <v>540000</v>
      </c>
      <c r="N38" s="7">
        <v>150000</v>
      </c>
      <c r="O38" s="12">
        <f t="shared" ref="O38:O47" si="56">(M38*80%)-P38</f>
        <v>62000</v>
      </c>
      <c r="P38" s="101">
        <f t="shared" si="50"/>
        <v>370000</v>
      </c>
      <c r="Q38" s="31">
        <f t="shared" si="37"/>
        <v>520000</v>
      </c>
      <c r="R38" s="7">
        <v>540000</v>
      </c>
      <c r="S38" s="7">
        <v>130000</v>
      </c>
      <c r="T38" s="12">
        <f t="shared" ref="T38:T47" si="57">(R38*80%)-U38</f>
        <v>42000</v>
      </c>
      <c r="U38" s="101">
        <f t="shared" si="51"/>
        <v>390000</v>
      </c>
      <c r="V38" s="31">
        <f t="shared" si="39"/>
        <v>520000</v>
      </c>
      <c r="W38" s="7">
        <v>420000</v>
      </c>
      <c r="X38" s="7">
        <v>120000</v>
      </c>
      <c r="Y38" s="12">
        <f t="shared" ref="Y38:Y47" si="58">(W38*80%)-Z38</f>
        <v>56000</v>
      </c>
      <c r="Z38" s="101">
        <f t="shared" si="52"/>
        <v>280000</v>
      </c>
      <c r="AA38" s="31">
        <f t="shared" si="41"/>
        <v>400000</v>
      </c>
      <c r="AC38" s="15"/>
      <c r="AD38" s="15"/>
      <c r="AE38" s="15"/>
    </row>
    <row r="39" spans="1:33" s="5" customFormat="1" ht="30" customHeight="1">
      <c r="A39" s="6"/>
      <c r="B39" s="1" t="s">
        <v>5</v>
      </c>
      <c r="C39" s="12">
        <v>800000</v>
      </c>
      <c r="D39" s="12">
        <v>220000</v>
      </c>
      <c r="E39" s="12">
        <f t="shared" si="53"/>
        <v>80000</v>
      </c>
      <c r="F39" s="101">
        <f t="shared" si="48"/>
        <v>560000</v>
      </c>
      <c r="G39" s="26">
        <f t="shared" si="54"/>
        <v>780000</v>
      </c>
      <c r="H39" s="7">
        <v>560000</v>
      </c>
      <c r="I39" s="7">
        <v>170000</v>
      </c>
      <c r="J39" s="12">
        <f t="shared" si="55"/>
        <v>78000</v>
      </c>
      <c r="K39" s="101">
        <f t="shared" si="49"/>
        <v>370000</v>
      </c>
      <c r="L39" s="26">
        <f t="shared" si="35"/>
        <v>540000</v>
      </c>
      <c r="M39" s="7">
        <v>720000</v>
      </c>
      <c r="N39" s="7">
        <v>180000</v>
      </c>
      <c r="O39" s="12">
        <f t="shared" si="56"/>
        <v>56000</v>
      </c>
      <c r="P39" s="101">
        <f t="shared" si="50"/>
        <v>520000</v>
      </c>
      <c r="Q39" s="31">
        <f t="shared" si="37"/>
        <v>700000</v>
      </c>
      <c r="R39" s="7">
        <v>720000</v>
      </c>
      <c r="S39" s="7">
        <v>180000</v>
      </c>
      <c r="T39" s="12">
        <f t="shared" si="57"/>
        <v>56000</v>
      </c>
      <c r="U39" s="101">
        <f t="shared" si="51"/>
        <v>520000</v>
      </c>
      <c r="V39" s="31">
        <f t="shared" si="39"/>
        <v>700000</v>
      </c>
      <c r="W39" s="7">
        <v>560000</v>
      </c>
      <c r="X39" s="7">
        <v>150000</v>
      </c>
      <c r="Y39" s="12">
        <f t="shared" si="58"/>
        <v>58000</v>
      </c>
      <c r="Z39" s="101">
        <f t="shared" si="52"/>
        <v>390000</v>
      </c>
      <c r="AA39" s="31">
        <f t="shared" si="41"/>
        <v>540000</v>
      </c>
    </row>
    <row r="40" spans="1:33" s="5" customFormat="1" ht="30" customHeight="1">
      <c r="A40" s="6"/>
      <c r="B40" s="1" t="s">
        <v>6</v>
      </c>
      <c r="C40" s="12">
        <v>1100000</v>
      </c>
      <c r="D40" s="12">
        <v>270000</v>
      </c>
      <c r="E40" s="12">
        <f t="shared" si="53"/>
        <v>80000</v>
      </c>
      <c r="F40" s="103">
        <v>800000</v>
      </c>
      <c r="G40" s="26">
        <f t="shared" si="54"/>
        <v>1070000</v>
      </c>
      <c r="H40" s="7">
        <v>770000</v>
      </c>
      <c r="I40" s="7">
        <v>220000</v>
      </c>
      <c r="J40" s="12">
        <f t="shared" si="55"/>
        <v>86000</v>
      </c>
      <c r="K40" s="101">
        <f t="shared" si="49"/>
        <v>530000</v>
      </c>
      <c r="L40" s="26">
        <f t="shared" si="35"/>
        <v>750000</v>
      </c>
      <c r="M40" s="7">
        <v>990000</v>
      </c>
      <c r="N40" s="7">
        <v>200000</v>
      </c>
      <c r="O40" s="12">
        <f t="shared" si="56"/>
        <v>32000</v>
      </c>
      <c r="P40" s="103">
        <v>760000</v>
      </c>
      <c r="Q40" s="31">
        <f t="shared" si="37"/>
        <v>960000</v>
      </c>
      <c r="R40" s="7">
        <v>990000</v>
      </c>
      <c r="S40" s="7">
        <v>200000</v>
      </c>
      <c r="T40" s="12">
        <f t="shared" si="57"/>
        <v>22000</v>
      </c>
      <c r="U40" s="101">
        <f t="shared" si="51"/>
        <v>770000</v>
      </c>
      <c r="V40" s="31">
        <f t="shared" si="39"/>
        <v>970000</v>
      </c>
      <c r="W40" s="7">
        <v>770000</v>
      </c>
      <c r="X40" s="7">
        <v>170000</v>
      </c>
      <c r="Y40" s="12">
        <f t="shared" si="58"/>
        <v>126000</v>
      </c>
      <c r="Z40" s="103">
        <v>490000</v>
      </c>
      <c r="AA40" s="31">
        <f t="shared" si="41"/>
        <v>660000</v>
      </c>
    </row>
    <row r="41" spans="1:33" s="5" customFormat="1" ht="30" customHeight="1">
      <c r="A41" s="6"/>
      <c r="B41" s="1" t="s">
        <v>7</v>
      </c>
      <c r="C41" s="12">
        <v>1400000</v>
      </c>
      <c r="D41" s="12">
        <v>310000</v>
      </c>
      <c r="E41" s="12">
        <f t="shared" si="53"/>
        <v>320000</v>
      </c>
      <c r="F41" s="103">
        <v>800000</v>
      </c>
      <c r="G41" s="26">
        <f t="shared" si="54"/>
        <v>1110000</v>
      </c>
      <c r="H41" s="7">
        <v>980000</v>
      </c>
      <c r="I41" s="7">
        <v>270000</v>
      </c>
      <c r="J41" s="12">
        <f t="shared" si="55"/>
        <v>94000</v>
      </c>
      <c r="K41" s="101">
        <f t="shared" si="49"/>
        <v>690000</v>
      </c>
      <c r="L41" s="26">
        <f t="shared" si="35"/>
        <v>960000</v>
      </c>
      <c r="M41" s="7">
        <v>1260000</v>
      </c>
      <c r="N41" s="7">
        <v>250000</v>
      </c>
      <c r="O41" s="12">
        <f t="shared" si="56"/>
        <v>248000</v>
      </c>
      <c r="P41" s="103">
        <v>760000</v>
      </c>
      <c r="Q41" s="31">
        <f t="shared" si="37"/>
        <v>1010000</v>
      </c>
      <c r="R41" s="7">
        <v>1260000</v>
      </c>
      <c r="S41" s="7">
        <v>220000</v>
      </c>
      <c r="T41" s="12">
        <f t="shared" si="57"/>
        <v>178000</v>
      </c>
      <c r="U41" s="103">
        <v>830000</v>
      </c>
      <c r="V41" s="31">
        <f t="shared" si="39"/>
        <v>1050000</v>
      </c>
      <c r="W41" s="7">
        <v>980000</v>
      </c>
      <c r="X41" s="7">
        <v>280000</v>
      </c>
      <c r="Y41" s="12">
        <f t="shared" si="58"/>
        <v>294000</v>
      </c>
      <c r="Z41" s="103">
        <v>490000</v>
      </c>
      <c r="AA41" s="31">
        <f t="shared" si="41"/>
        <v>770000</v>
      </c>
    </row>
    <row r="42" spans="1:33" s="5" customFormat="1" ht="30" customHeight="1">
      <c r="A42" s="6"/>
      <c r="B42" s="1" t="s">
        <v>11</v>
      </c>
      <c r="C42" s="12">
        <v>1600000</v>
      </c>
      <c r="D42" s="12">
        <v>400000</v>
      </c>
      <c r="E42" s="12">
        <f t="shared" si="53"/>
        <v>480000</v>
      </c>
      <c r="F42" s="103">
        <v>800000</v>
      </c>
      <c r="G42" s="26">
        <f t="shared" si="54"/>
        <v>1200000</v>
      </c>
      <c r="H42" s="7">
        <v>1120000</v>
      </c>
      <c r="I42" s="7">
        <v>320000</v>
      </c>
      <c r="J42" s="12">
        <f t="shared" si="55"/>
        <v>136000</v>
      </c>
      <c r="K42" s="103">
        <v>760000</v>
      </c>
      <c r="L42" s="26">
        <f t="shared" si="35"/>
        <v>1080000</v>
      </c>
      <c r="M42" s="7">
        <v>1440000</v>
      </c>
      <c r="N42" s="7">
        <v>380000</v>
      </c>
      <c r="O42" s="12">
        <f t="shared" si="56"/>
        <v>392000</v>
      </c>
      <c r="P42" s="103">
        <v>760000</v>
      </c>
      <c r="Q42" s="31">
        <f t="shared" si="37"/>
        <v>1140000</v>
      </c>
      <c r="R42" s="7">
        <v>1440000</v>
      </c>
      <c r="S42" s="7">
        <v>320000</v>
      </c>
      <c r="T42" s="12">
        <f t="shared" si="57"/>
        <v>322000</v>
      </c>
      <c r="U42" s="103">
        <v>830000</v>
      </c>
      <c r="V42" s="31">
        <f t="shared" si="39"/>
        <v>1150000</v>
      </c>
      <c r="W42" s="7">
        <v>1120000</v>
      </c>
      <c r="X42" s="7">
        <v>400000</v>
      </c>
      <c r="Y42" s="12">
        <f t="shared" si="58"/>
        <v>406000</v>
      </c>
      <c r="Z42" s="103">
        <v>490000</v>
      </c>
      <c r="AA42" s="31">
        <f t="shared" si="41"/>
        <v>890000</v>
      </c>
    </row>
    <row r="43" spans="1:33" s="5" customFormat="1" ht="30" customHeight="1">
      <c r="A43" s="6"/>
      <c r="B43" s="1" t="s">
        <v>12</v>
      </c>
      <c r="C43" s="12">
        <v>2100000</v>
      </c>
      <c r="D43" s="12">
        <v>850000</v>
      </c>
      <c r="E43" s="12">
        <f t="shared" si="53"/>
        <v>880000</v>
      </c>
      <c r="F43" s="103">
        <v>800000</v>
      </c>
      <c r="G43" s="26">
        <f t="shared" si="54"/>
        <v>1650000</v>
      </c>
      <c r="H43" s="7">
        <v>1470000</v>
      </c>
      <c r="I43" s="7">
        <v>400000</v>
      </c>
      <c r="J43" s="12">
        <f t="shared" si="55"/>
        <v>416000</v>
      </c>
      <c r="K43" s="103">
        <v>760000</v>
      </c>
      <c r="L43" s="26">
        <f t="shared" si="35"/>
        <v>1160000</v>
      </c>
      <c r="M43" s="7">
        <v>1890000</v>
      </c>
      <c r="N43" s="7">
        <v>700000</v>
      </c>
      <c r="O43" s="12">
        <f t="shared" si="56"/>
        <v>752000</v>
      </c>
      <c r="P43" s="103">
        <v>760000</v>
      </c>
      <c r="Q43" s="31">
        <f t="shared" si="37"/>
        <v>1460000</v>
      </c>
      <c r="R43" s="7">
        <v>1890000</v>
      </c>
      <c r="S43" s="7">
        <v>700000</v>
      </c>
      <c r="T43" s="12">
        <f t="shared" si="57"/>
        <v>682000</v>
      </c>
      <c r="U43" s="103">
        <v>830000</v>
      </c>
      <c r="V43" s="31">
        <f t="shared" si="39"/>
        <v>1530000</v>
      </c>
      <c r="W43" s="7">
        <v>1470000</v>
      </c>
      <c r="X43" s="7">
        <v>700000</v>
      </c>
      <c r="Y43" s="12">
        <f t="shared" si="58"/>
        <v>686000</v>
      </c>
      <c r="Z43" s="103">
        <v>490000</v>
      </c>
      <c r="AA43" s="31">
        <f t="shared" si="41"/>
        <v>1190000</v>
      </c>
    </row>
    <row r="44" spans="1:33" s="5" customFormat="1" ht="30" customHeight="1">
      <c r="A44" s="6"/>
      <c r="B44" s="1" t="s">
        <v>13</v>
      </c>
      <c r="C44" s="12">
        <v>3100000</v>
      </c>
      <c r="D44" s="12">
        <v>1700000</v>
      </c>
      <c r="E44" s="12">
        <f t="shared" si="53"/>
        <v>1680000</v>
      </c>
      <c r="F44" s="103">
        <v>800000</v>
      </c>
      <c r="G44" s="26">
        <f t="shared" si="54"/>
        <v>2500000</v>
      </c>
      <c r="H44" s="7">
        <v>2170000</v>
      </c>
      <c r="I44" s="7">
        <v>940000</v>
      </c>
      <c r="J44" s="12">
        <f t="shared" si="55"/>
        <v>976000</v>
      </c>
      <c r="K44" s="103">
        <v>760000</v>
      </c>
      <c r="L44" s="26">
        <f t="shared" si="35"/>
        <v>1700000</v>
      </c>
      <c r="M44" s="7">
        <v>2790000</v>
      </c>
      <c r="N44" s="7">
        <v>1400000</v>
      </c>
      <c r="O44" s="12">
        <f t="shared" si="56"/>
        <v>1472000</v>
      </c>
      <c r="P44" s="103">
        <v>760000</v>
      </c>
      <c r="Q44" s="31">
        <f t="shared" si="37"/>
        <v>2160000</v>
      </c>
      <c r="R44" s="7">
        <v>2790000</v>
      </c>
      <c r="S44" s="7">
        <v>1400000</v>
      </c>
      <c r="T44" s="12">
        <f t="shared" si="57"/>
        <v>1402000</v>
      </c>
      <c r="U44" s="103">
        <v>830000</v>
      </c>
      <c r="V44" s="31">
        <f t="shared" si="39"/>
        <v>2230000</v>
      </c>
      <c r="W44" s="7">
        <v>2170000</v>
      </c>
      <c r="X44" s="7">
        <v>1200000</v>
      </c>
      <c r="Y44" s="12">
        <f t="shared" si="58"/>
        <v>1246000</v>
      </c>
      <c r="Z44" s="103">
        <v>490000</v>
      </c>
      <c r="AA44" s="31">
        <f t="shared" si="41"/>
        <v>1690000</v>
      </c>
    </row>
    <row r="45" spans="1:33" s="5" customFormat="1" ht="30" customHeight="1">
      <c r="A45" s="6"/>
      <c r="B45" s="1" t="s">
        <v>14</v>
      </c>
      <c r="C45" s="12">
        <v>5100000</v>
      </c>
      <c r="D45" s="12">
        <v>3300000</v>
      </c>
      <c r="E45" s="12">
        <f t="shared" si="53"/>
        <v>3280000</v>
      </c>
      <c r="F45" s="103">
        <v>800000</v>
      </c>
      <c r="G45" s="26">
        <f t="shared" si="54"/>
        <v>4100000</v>
      </c>
      <c r="H45" s="7">
        <v>3570000</v>
      </c>
      <c r="I45" s="7">
        <v>2000000</v>
      </c>
      <c r="J45" s="12">
        <f t="shared" si="55"/>
        <v>2096000</v>
      </c>
      <c r="K45" s="103">
        <v>760000</v>
      </c>
      <c r="L45" s="26">
        <f t="shared" si="35"/>
        <v>2760000</v>
      </c>
      <c r="M45" s="7">
        <v>4590000</v>
      </c>
      <c r="N45" s="7">
        <v>3000000</v>
      </c>
      <c r="O45" s="12">
        <f t="shared" si="56"/>
        <v>2912000</v>
      </c>
      <c r="P45" s="103">
        <v>760000</v>
      </c>
      <c r="Q45" s="31">
        <f t="shared" si="37"/>
        <v>3760000</v>
      </c>
      <c r="R45" s="7">
        <v>4590000</v>
      </c>
      <c r="S45" s="7">
        <v>2800000</v>
      </c>
      <c r="T45" s="12">
        <f t="shared" si="57"/>
        <v>2842000</v>
      </c>
      <c r="U45" s="103">
        <v>830000</v>
      </c>
      <c r="V45" s="31">
        <f t="shared" si="39"/>
        <v>3630000</v>
      </c>
      <c r="W45" s="7">
        <v>3570000</v>
      </c>
      <c r="X45" s="7">
        <v>2400000</v>
      </c>
      <c r="Y45" s="12">
        <f t="shared" si="58"/>
        <v>2366000</v>
      </c>
      <c r="Z45" s="103">
        <v>490000</v>
      </c>
      <c r="AA45" s="31">
        <f t="shared" si="41"/>
        <v>2890000</v>
      </c>
    </row>
    <row r="46" spans="1:33" s="5" customFormat="1" ht="30" customHeight="1">
      <c r="A46" s="6"/>
      <c r="B46" s="1" t="s">
        <v>15</v>
      </c>
      <c r="C46" s="12">
        <v>6400000</v>
      </c>
      <c r="D46" s="12">
        <v>4300000</v>
      </c>
      <c r="E46" s="12">
        <f t="shared" si="53"/>
        <v>4320000</v>
      </c>
      <c r="F46" s="103">
        <v>800000</v>
      </c>
      <c r="G46" s="26">
        <f t="shared" si="54"/>
        <v>5100000</v>
      </c>
      <c r="H46" s="7">
        <v>4480000</v>
      </c>
      <c r="I46" s="7">
        <v>2800000</v>
      </c>
      <c r="J46" s="12">
        <f t="shared" si="55"/>
        <v>2824000</v>
      </c>
      <c r="K46" s="103">
        <v>760000</v>
      </c>
      <c r="L46" s="26">
        <f t="shared" si="35"/>
        <v>3560000</v>
      </c>
      <c r="M46" s="7">
        <v>5760000</v>
      </c>
      <c r="N46" s="7">
        <v>3800000</v>
      </c>
      <c r="O46" s="12">
        <f t="shared" si="56"/>
        <v>3848000</v>
      </c>
      <c r="P46" s="103">
        <v>760000</v>
      </c>
      <c r="Q46" s="31">
        <f t="shared" si="37"/>
        <v>4560000</v>
      </c>
      <c r="R46" s="7">
        <v>5760000</v>
      </c>
      <c r="S46" s="7">
        <v>3800000</v>
      </c>
      <c r="T46" s="12">
        <f t="shared" si="57"/>
        <v>3778000</v>
      </c>
      <c r="U46" s="103">
        <v>830000</v>
      </c>
      <c r="V46" s="31">
        <f t="shared" si="39"/>
        <v>4630000</v>
      </c>
      <c r="W46" s="7">
        <v>4480000</v>
      </c>
      <c r="X46" s="7">
        <v>3000000</v>
      </c>
      <c r="Y46" s="12">
        <f t="shared" si="58"/>
        <v>3094000</v>
      </c>
      <c r="Z46" s="103">
        <v>490000</v>
      </c>
      <c r="AA46" s="31">
        <f t="shared" si="41"/>
        <v>3490000</v>
      </c>
    </row>
    <row r="47" spans="1:33" s="5" customFormat="1" ht="30" customHeight="1">
      <c r="A47" s="6"/>
      <c r="B47" s="1" t="s">
        <v>16</v>
      </c>
      <c r="C47" s="12">
        <v>7600000</v>
      </c>
      <c r="D47" s="12">
        <v>5300000</v>
      </c>
      <c r="E47" s="12">
        <f t="shared" si="53"/>
        <v>5280000</v>
      </c>
      <c r="F47" s="103">
        <v>800000</v>
      </c>
      <c r="G47" s="26">
        <f t="shared" si="54"/>
        <v>6100000</v>
      </c>
      <c r="H47" s="7">
        <v>5320000</v>
      </c>
      <c r="I47" s="7">
        <v>3500000</v>
      </c>
      <c r="J47" s="12">
        <f t="shared" si="55"/>
        <v>3496000</v>
      </c>
      <c r="K47" s="103">
        <v>760000</v>
      </c>
      <c r="L47" s="26">
        <f t="shared" si="35"/>
        <v>4260000</v>
      </c>
      <c r="M47" s="7">
        <v>6840000</v>
      </c>
      <c r="N47" s="7">
        <v>4700000</v>
      </c>
      <c r="O47" s="12">
        <f t="shared" si="56"/>
        <v>4712000</v>
      </c>
      <c r="P47" s="103">
        <v>760000</v>
      </c>
      <c r="Q47" s="31">
        <f t="shared" si="37"/>
        <v>5460000</v>
      </c>
      <c r="R47" s="7">
        <v>6840000</v>
      </c>
      <c r="S47" s="7">
        <v>4700000</v>
      </c>
      <c r="T47" s="12">
        <f t="shared" si="57"/>
        <v>4642000</v>
      </c>
      <c r="U47" s="103">
        <v>830000</v>
      </c>
      <c r="V47" s="31">
        <f t="shared" si="39"/>
        <v>5530000</v>
      </c>
      <c r="W47" s="7">
        <v>5320000</v>
      </c>
      <c r="X47" s="7">
        <v>3700000</v>
      </c>
      <c r="Y47" s="12">
        <f t="shared" si="58"/>
        <v>3766000</v>
      </c>
      <c r="Z47" s="103">
        <v>490000</v>
      </c>
      <c r="AA47" s="31">
        <f t="shared" si="41"/>
        <v>4190000</v>
      </c>
    </row>
  </sheetData>
  <mergeCells count="15">
    <mergeCell ref="B2:AA2"/>
    <mergeCell ref="V4:AA4"/>
    <mergeCell ref="A5:A7"/>
    <mergeCell ref="B5:B7"/>
    <mergeCell ref="C5:G5"/>
    <mergeCell ref="H5:Q5"/>
    <mergeCell ref="R5:AA5"/>
    <mergeCell ref="C6:C7"/>
    <mergeCell ref="D6:D7"/>
    <mergeCell ref="F6:F7"/>
    <mergeCell ref="G6:G7"/>
    <mergeCell ref="H6:L6"/>
    <mergeCell ref="M6:Q6"/>
    <mergeCell ref="R6:V6"/>
    <mergeCell ref="W6:AA6"/>
  </mergeCells>
  <printOptions horizontalCentered="1"/>
  <pageMargins left="0" right="0" top="0" bottom="0" header="0" footer="0"/>
  <pageSetup paperSize="8" scale="58"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77"/>
  <sheetViews>
    <sheetView topLeftCell="E3" zoomScale="85" zoomScaleNormal="85" workbookViewId="0">
      <selection activeCell="L54" sqref="L54"/>
    </sheetView>
  </sheetViews>
  <sheetFormatPr defaultColWidth="9.140625" defaultRowHeight="16.5"/>
  <cols>
    <col min="1" max="1" width="8.42578125" style="3" customWidth="1"/>
    <col min="2" max="2" width="45.5703125" style="4" customWidth="1"/>
    <col min="3" max="3" width="25.28515625" style="4" customWidth="1"/>
    <col min="4" max="4" width="24.85546875" style="4" customWidth="1"/>
    <col min="5" max="5" width="17.42578125" style="4" customWidth="1"/>
    <col min="6" max="6" width="20.140625" style="5" customWidth="1"/>
    <col min="7" max="7" width="19.85546875" style="5" customWidth="1"/>
    <col min="8" max="8" width="19.28515625" style="5" customWidth="1"/>
    <col min="9" max="9" width="24" style="5" customWidth="1"/>
    <col min="10" max="10" width="9.140625" style="4" customWidth="1"/>
    <col min="11" max="11" width="9.5703125" style="4" bestFit="1" customWidth="1"/>
    <col min="12" max="12" width="13.140625" style="4" customWidth="1"/>
    <col min="13" max="13" width="15.5703125" style="4" bestFit="1" customWidth="1"/>
    <col min="14" max="14" width="19.85546875" style="4" bestFit="1" customWidth="1"/>
    <col min="15" max="15" width="18.42578125" style="4" bestFit="1" customWidth="1"/>
    <col min="16" max="16" width="26.42578125" style="4" bestFit="1" customWidth="1"/>
    <col min="17" max="16384" width="9.140625" style="4"/>
  </cols>
  <sheetData>
    <row r="1" spans="1:17" ht="18.75">
      <c r="A1" s="112"/>
      <c r="B1" s="113"/>
      <c r="C1" s="113"/>
      <c r="D1" s="113"/>
      <c r="E1" s="113"/>
      <c r="F1" s="114"/>
      <c r="G1" s="114"/>
      <c r="H1" s="114"/>
      <c r="I1" s="114"/>
    </row>
    <row r="2" spans="1:17" s="106" customFormat="1" ht="18.75">
      <c r="A2" s="150" t="s">
        <v>158</v>
      </c>
      <c r="B2" s="150"/>
      <c r="C2" s="150"/>
      <c r="D2" s="150"/>
      <c r="E2" s="150"/>
      <c r="F2" s="150"/>
      <c r="G2" s="150"/>
      <c r="H2" s="150"/>
      <c r="I2" s="150"/>
    </row>
    <row r="3" spans="1:17" s="106" customFormat="1" ht="39.75" customHeight="1">
      <c r="A3" s="149" t="s">
        <v>189</v>
      </c>
      <c r="B3" s="149"/>
      <c r="C3" s="149"/>
      <c r="D3" s="149"/>
      <c r="E3" s="149"/>
      <c r="F3" s="149"/>
      <c r="G3" s="149"/>
      <c r="H3" s="149"/>
      <c r="I3" s="149"/>
    </row>
    <row r="4" spans="1:17" s="106" customFormat="1" ht="18.75">
      <c r="A4" s="174" t="s">
        <v>201</v>
      </c>
      <c r="B4" s="174"/>
      <c r="C4" s="174"/>
      <c r="D4" s="174"/>
      <c r="E4" s="174"/>
      <c r="F4" s="174"/>
      <c r="G4" s="174"/>
      <c r="H4" s="174"/>
      <c r="I4" s="174"/>
    </row>
    <row r="5" spans="1:17" ht="18.75">
      <c r="A5" s="112"/>
      <c r="B5" s="113"/>
      <c r="C5" s="113"/>
      <c r="D5" s="113"/>
      <c r="E5" s="113"/>
      <c r="F5" s="114"/>
      <c r="G5" s="114"/>
      <c r="H5" s="114"/>
      <c r="I5" s="114"/>
    </row>
    <row r="6" spans="1:17" ht="18.75">
      <c r="A6" s="112"/>
      <c r="B6" s="113"/>
      <c r="C6" s="113"/>
      <c r="D6" s="113"/>
      <c r="E6" s="113"/>
      <c r="F6" s="114"/>
      <c r="G6" s="114"/>
      <c r="H6" s="114"/>
      <c r="I6" s="115" t="s">
        <v>18</v>
      </c>
    </row>
    <row r="7" spans="1:17" s="5" customFormat="1" ht="30" customHeight="1">
      <c r="A7" s="175" t="s">
        <v>29</v>
      </c>
      <c r="B7" s="175" t="s">
        <v>0</v>
      </c>
      <c r="C7" s="178" t="s">
        <v>23</v>
      </c>
      <c r="D7" s="178"/>
      <c r="E7" s="178"/>
      <c r="F7" s="171" t="s">
        <v>157</v>
      </c>
      <c r="G7" s="171"/>
      <c r="H7" s="172" t="s">
        <v>25</v>
      </c>
      <c r="I7" s="173"/>
      <c r="L7" s="181" t="s">
        <v>23</v>
      </c>
      <c r="M7" s="171" t="s">
        <v>157</v>
      </c>
      <c r="N7" s="171"/>
      <c r="O7" s="172" t="s">
        <v>25</v>
      </c>
      <c r="P7" s="173"/>
    </row>
    <row r="8" spans="1:17" s="5" customFormat="1" ht="43.5" customHeight="1">
      <c r="A8" s="176"/>
      <c r="B8" s="176"/>
      <c r="C8" s="179" t="s">
        <v>205</v>
      </c>
      <c r="D8" s="180"/>
      <c r="E8" s="181" t="s">
        <v>206</v>
      </c>
      <c r="F8" s="175" t="s">
        <v>26</v>
      </c>
      <c r="G8" s="183" t="s">
        <v>17</v>
      </c>
      <c r="H8" s="183" t="s">
        <v>190</v>
      </c>
      <c r="I8" s="183" t="s">
        <v>191</v>
      </c>
      <c r="L8" s="182"/>
      <c r="M8" s="116" t="s">
        <v>26</v>
      </c>
      <c r="N8" s="117" t="s">
        <v>17</v>
      </c>
      <c r="O8" s="117" t="s">
        <v>190</v>
      </c>
      <c r="P8" s="117" t="s">
        <v>191</v>
      </c>
    </row>
    <row r="9" spans="1:17" s="5" customFormat="1" ht="43.5" customHeight="1">
      <c r="A9" s="177"/>
      <c r="B9" s="177"/>
      <c r="C9" s="118" t="s">
        <v>207</v>
      </c>
      <c r="D9" s="118" t="s">
        <v>208</v>
      </c>
      <c r="E9" s="182"/>
      <c r="F9" s="177"/>
      <c r="G9" s="184"/>
      <c r="H9" s="184"/>
      <c r="I9" s="184"/>
      <c r="L9" s="139"/>
      <c r="M9" s="138"/>
      <c r="N9" s="112"/>
      <c r="O9" s="112"/>
      <c r="P9" s="112"/>
    </row>
    <row r="10" spans="1:17" s="5" customFormat="1" ht="49.5" customHeight="1">
      <c r="A10" s="118" t="s">
        <v>159</v>
      </c>
      <c r="B10" s="118" t="s">
        <v>197</v>
      </c>
      <c r="C10" s="142"/>
      <c r="D10" s="142"/>
      <c r="E10" s="119"/>
      <c r="F10" s="116"/>
      <c r="G10" s="117"/>
      <c r="H10" s="117"/>
      <c r="I10" s="117"/>
    </row>
    <row r="11" spans="1:17" s="5" customFormat="1" ht="30" customHeight="1">
      <c r="A11" s="120" t="s">
        <v>30</v>
      </c>
      <c r="B11" s="121" t="s">
        <v>192</v>
      </c>
      <c r="C11" s="121"/>
      <c r="D11" s="121"/>
      <c r="E11" s="122"/>
      <c r="F11" s="122"/>
      <c r="G11" s="122"/>
      <c r="H11" s="122"/>
      <c r="I11" s="122"/>
      <c r="L11" s="137">
        <v>0.17</v>
      </c>
      <c r="M11" s="137">
        <v>0.13</v>
      </c>
      <c r="N11" s="137">
        <v>0.13</v>
      </c>
      <c r="O11" s="137">
        <v>0.34</v>
      </c>
      <c r="P11" s="137">
        <v>0.21</v>
      </c>
      <c r="Q11" s="137"/>
    </row>
    <row r="12" spans="1:17" s="5" customFormat="1" ht="30" customHeight="1">
      <c r="A12" s="120">
        <v>1</v>
      </c>
      <c r="B12" s="134" t="s">
        <v>195</v>
      </c>
      <c r="C12" s="134"/>
      <c r="D12" s="134"/>
      <c r="E12" s="123"/>
      <c r="F12" s="123"/>
      <c r="G12" s="123"/>
      <c r="H12" s="123"/>
      <c r="I12" s="123"/>
    </row>
    <row r="13" spans="1:17" s="5" customFormat="1" ht="30" customHeight="1">
      <c r="A13" s="136" t="s">
        <v>160</v>
      </c>
      <c r="B13" s="124" t="s">
        <v>177</v>
      </c>
      <c r="C13" s="143">
        <f t="shared" ref="C13:C16" si="0">C14*K13</f>
        <v>101927.7108433735</v>
      </c>
      <c r="D13" s="143">
        <f t="shared" ref="D13:D16" si="1">D14*K13</f>
        <v>72168.674698795177</v>
      </c>
      <c r="E13" s="125">
        <v>50000</v>
      </c>
      <c r="F13" s="126">
        <v>30000</v>
      </c>
      <c r="G13" s="126">
        <v>40000</v>
      </c>
      <c r="H13" s="126">
        <v>40000</v>
      </c>
      <c r="I13" s="126">
        <v>30000</v>
      </c>
      <c r="K13" s="144">
        <f t="shared" ref="K13:K16" si="2">E13/E14</f>
        <v>0.41666666666666669</v>
      </c>
      <c r="L13" s="15">
        <f>E13+(E13*$L$11)</f>
        <v>58500</v>
      </c>
      <c r="M13" s="15">
        <f>F13+(F13*$M$11)</f>
        <v>33900</v>
      </c>
      <c r="N13" s="15">
        <f>G13+(G13*$M$11)</f>
        <v>45200</v>
      </c>
      <c r="O13" s="15">
        <f>H13+(H13*$O$11)</f>
        <v>53600</v>
      </c>
      <c r="P13" s="15">
        <f>I13+(I13*$P$11)</f>
        <v>36300</v>
      </c>
    </row>
    <row r="14" spans="1:17" s="5" customFormat="1" ht="30" customHeight="1">
      <c r="A14" s="136" t="s">
        <v>161</v>
      </c>
      <c r="B14" s="124" t="s">
        <v>178</v>
      </c>
      <c r="C14" s="143">
        <f t="shared" si="0"/>
        <v>244626.50602409639</v>
      </c>
      <c r="D14" s="143">
        <f t="shared" si="1"/>
        <v>173204.81927710841</v>
      </c>
      <c r="E14" s="125">
        <v>120000</v>
      </c>
      <c r="F14" s="126">
        <v>90000</v>
      </c>
      <c r="G14" s="126">
        <v>120000</v>
      </c>
      <c r="H14" s="126">
        <v>110000</v>
      </c>
      <c r="I14" s="126">
        <v>80000</v>
      </c>
      <c r="K14" s="144">
        <f t="shared" si="2"/>
        <v>0.6</v>
      </c>
      <c r="L14" s="15">
        <f t="shared" ref="L14:L26" si="3">E14+(E14*$L$11)</f>
        <v>140400</v>
      </c>
      <c r="M14" s="15">
        <f t="shared" ref="M14:M26" si="4">F14+(F14*$M$11)</f>
        <v>101700</v>
      </c>
      <c r="N14" s="15">
        <f t="shared" ref="N14:N26" si="5">G14+(G14*$M$11)</f>
        <v>135600</v>
      </c>
      <c r="O14" s="15">
        <f t="shared" ref="O14:O26" si="6">H14+(H14*$O$11)</f>
        <v>147400</v>
      </c>
      <c r="P14" s="15">
        <f t="shared" ref="P14:P26" si="7">I14+(I14*$P$11)</f>
        <v>96800</v>
      </c>
    </row>
    <row r="15" spans="1:17" s="5" customFormat="1" ht="30" customHeight="1">
      <c r="A15" s="136" t="s">
        <v>162</v>
      </c>
      <c r="B15" s="124" t="s">
        <v>179</v>
      </c>
      <c r="C15" s="143">
        <f t="shared" si="0"/>
        <v>407710.84337349399</v>
      </c>
      <c r="D15" s="143">
        <f t="shared" si="1"/>
        <v>288674.69879518071</v>
      </c>
      <c r="E15" s="125">
        <v>200000</v>
      </c>
      <c r="F15" s="126">
        <v>150000</v>
      </c>
      <c r="G15" s="126">
        <v>190000</v>
      </c>
      <c r="H15" s="126">
        <v>150000</v>
      </c>
      <c r="I15" s="126">
        <v>120000</v>
      </c>
      <c r="K15" s="144">
        <f t="shared" si="2"/>
        <v>0.52631578947368418</v>
      </c>
      <c r="L15" s="15">
        <f t="shared" si="3"/>
        <v>234000</v>
      </c>
      <c r="M15" s="15">
        <f t="shared" si="4"/>
        <v>169500</v>
      </c>
      <c r="N15" s="15">
        <f t="shared" si="5"/>
        <v>214700</v>
      </c>
      <c r="O15" s="15">
        <f t="shared" si="6"/>
        <v>201000</v>
      </c>
      <c r="P15" s="15">
        <f t="shared" si="7"/>
        <v>145200</v>
      </c>
    </row>
    <row r="16" spans="1:17" s="5" customFormat="1" ht="30" customHeight="1">
      <c r="A16" s="136" t="s">
        <v>163</v>
      </c>
      <c r="B16" s="124" t="s">
        <v>180</v>
      </c>
      <c r="C16" s="143">
        <f t="shared" si="0"/>
        <v>774650.60240963858</v>
      </c>
      <c r="D16" s="143">
        <f t="shared" si="1"/>
        <v>548481.92771084339</v>
      </c>
      <c r="E16" s="125">
        <v>380000</v>
      </c>
      <c r="F16" s="126">
        <v>280000</v>
      </c>
      <c r="G16" s="126">
        <v>350000</v>
      </c>
      <c r="H16" s="126">
        <v>290000</v>
      </c>
      <c r="I16" s="126">
        <v>250000</v>
      </c>
      <c r="K16" s="144">
        <f t="shared" si="2"/>
        <v>0.6785714285714286</v>
      </c>
      <c r="L16" s="15">
        <f t="shared" si="3"/>
        <v>444600</v>
      </c>
      <c r="M16" s="15">
        <f t="shared" si="4"/>
        <v>316400</v>
      </c>
      <c r="N16" s="15">
        <f t="shared" si="5"/>
        <v>395500</v>
      </c>
      <c r="O16" s="15">
        <f t="shared" si="6"/>
        <v>388600</v>
      </c>
      <c r="P16" s="15">
        <f t="shared" si="7"/>
        <v>302500</v>
      </c>
    </row>
    <row r="17" spans="1:16" s="5" customFormat="1" ht="30" customHeight="1">
      <c r="A17" s="136" t="s">
        <v>164</v>
      </c>
      <c r="B17" s="124" t="s">
        <v>181</v>
      </c>
      <c r="C17" s="143">
        <f>C18*K17</f>
        <v>1141590.3614457832</v>
      </c>
      <c r="D17" s="143">
        <f>D18*K17</f>
        <v>808289.15662650601</v>
      </c>
      <c r="E17" s="125">
        <v>560000</v>
      </c>
      <c r="F17" s="126">
        <v>410000</v>
      </c>
      <c r="G17" s="126">
        <v>510000</v>
      </c>
      <c r="H17" s="126">
        <v>430000</v>
      </c>
      <c r="I17" s="126">
        <v>360000</v>
      </c>
      <c r="K17" s="144">
        <f>E17/E18</f>
        <v>0.68292682926829273</v>
      </c>
      <c r="L17" s="15">
        <f t="shared" si="3"/>
        <v>655200</v>
      </c>
      <c r="M17" s="15">
        <f t="shared" si="4"/>
        <v>463300</v>
      </c>
      <c r="N17" s="15">
        <f t="shared" si="5"/>
        <v>576300</v>
      </c>
      <c r="O17" s="15">
        <f t="shared" si="6"/>
        <v>576200</v>
      </c>
      <c r="P17" s="15">
        <f t="shared" si="7"/>
        <v>435600</v>
      </c>
    </row>
    <row r="18" spans="1:16" s="5" customFormat="1" ht="30" customHeight="1">
      <c r="A18" s="136" t="s">
        <v>165</v>
      </c>
      <c r="B18" s="124" t="s">
        <v>182</v>
      </c>
      <c r="C18" s="143">
        <f>C25*K18</f>
        <v>1671614.4578313252</v>
      </c>
      <c r="D18" s="143">
        <f>D25*K18</f>
        <v>1183566.2650602409</v>
      </c>
      <c r="E18" s="125">
        <v>820000</v>
      </c>
      <c r="F18" s="126">
        <v>600000</v>
      </c>
      <c r="G18" s="126">
        <v>620000</v>
      </c>
      <c r="H18" s="126">
        <v>650000</v>
      </c>
      <c r="I18" s="126">
        <v>508000</v>
      </c>
      <c r="K18" s="145">
        <f>E18/E25</f>
        <v>0.98795180722891562</v>
      </c>
      <c r="L18" s="15">
        <f t="shared" si="3"/>
        <v>959400</v>
      </c>
      <c r="M18" s="15">
        <f t="shared" si="4"/>
        <v>678000</v>
      </c>
      <c r="N18" s="15">
        <f t="shared" si="5"/>
        <v>700600</v>
      </c>
      <c r="O18" s="15">
        <f t="shared" si="6"/>
        <v>871000</v>
      </c>
      <c r="P18" s="15">
        <f t="shared" si="7"/>
        <v>614680</v>
      </c>
    </row>
    <row r="19" spans="1:16" s="5" customFormat="1" ht="30" customHeight="1">
      <c r="A19" s="133">
        <v>2</v>
      </c>
      <c r="B19" s="134" t="s">
        <v>194</v>
      </c>
      <c r="C19" s="134"/>
      <c r="D19" s="134"/>
      <c r="E19" s="127"/>
      <c r="F19" s="127"/>
      <c r="G19" s="127"/>
      <c r="H19" s="127"/>
      <c r="I19" s="127"/>
      <c r="O19" s="15">
        <f t="shared" si="6"/>
        <v>0</v>
      </c>
      <c r="P19" s="15">
        <f t="shared" si="7"/>
        <v>0</v>
      </c>
    </row>
    <row r="20" spans="1:16" s="5" customFormat="1" ht="30" customHeight="1">
      <c r="A20" s="136" t="s">
        <v>167</v>
      </c>
      <c r="B20" s="124" t="s">
        <v>177</v>
      </c>
      <c r="C20" s="143">
        <f t="shared" ref="C20:C23" si="8">C21*K20</f>
        <v>244626.50602409639</v>
      </c>
      <c r="D20" s="143">
        <f t="shared" ref="D20:D23" si="9">D21*K20</f>
        <v>173204.81927710844</v>
      </c>
      <c r="E20" s="125">
        <v>120000</v>
      </c>
      <c r="F20" s="126">
        <v>80000</v>
      </c>
      <c r="G20" s="126">
        <v>120000</v>
      </c>
      <c r="H20" s="126">
        <v>80000</v>
      </c>
      <c r="I20" s="126">
        <v>70000</v>
      </c>
      <c r="K20" s="144">
        <f t="shared" ref="K20:K23" si="10">E20/E21</f>
        <v>0.4</v>
      </c>
      <c r="L20" s="15">
        <f t="shared" si="3"/>
        <v>140400</v>
      </c>
      <c r="M20" s="15">
        <f t="shared" si="4"/>
        <v>90400</v>
      </c>
      <c r="N20" s="15">
        <f t="shared" si="5"/>
        <v>135600</v>
      </c>
      <c r="O20" s="15">
        <f t="shared" si="6"/>
        <v>107200</v>
      </c>
      <c r="P20" s="15">
        <f t="shared" si="7"/>
        <v>84700</v>
      </c>
    </row>
    <row r="21" spans="1:16" s="5" customFormat="1" ht="30" customHeight="1">
      <c r="A21" s="136" t="s">
        <v>168</v>
      </c>
      <c r="B21" s="124" t="s">
        <v>178</v>
      </c>
      <c r="C21" s="143">
        <f t="shared" si="8"/>
        <v>611566.26506024098</v>
      </c>
      <c r="D21" s="143">
        <f t="shared" si="9"/>
        <v>433012.04819277109</v>
      </c>
      <c r="E21" s="125">
        <v>300000</v>
      </c>
      <c r="F21" s="126">
        <v>190000</v>
      </c>
      <c r="G21" s="126">
        <v>250000</v>
      </c>
      <c r="H21" s="126">
        <v>230000</v>
      </c>
      <c r="I21" s="126">
        <v>160000</v>
      </c>
      <c r="K21" s="144">
        <f t="shared" si="10"/>
        <v>0.78947368421052633</v>
      </c>
      <c r="L21" s="15">
        <f t="shared" si="3"/>
        <v>351000</v>
      </c>
      <c r="M21" s="15">
        <f t="shared" si="4"/>
        <v>214700</v>
      </c>
      <c r="N21" s="15">
        <f t="shared" si="5"/>
        <v>282500</v>
      </c>
      <c r="O21" s="15">
        <f t="shared" si="6"/>
        <v>308200</v>
      </c>
      <c r="P21" s="15">
        <f t="shared" si="7"/>
        <v>193600</v>
      </c>
    </row>
    <row r="22" spans="1:16" s="5" customFormat="1" ht="30" customHeight="1">
      <c r="A22" s="136" t="s">
        <v>169</v>
      </c>
      <c r="B22" s="124" t="s">
        <v>179</v>
      </c>
      <c r="C22" s="143">
        <f t="shared" si="8"/>
        <v>774650.60240963858</v>
      </c>
      <c r="D22" s="143">
        <f t="shared" si="9"/>
        <v>548481.92771084339</v>
      </c>
      <c r="E22" s="125">
        <v>380000</v>
      </c>
      <c r="F22" s="126">
        <v>250000</v>
      </c>
      <c r="G22" s="126">
        <v>320000</v>
      </c>
      <c r="H22" s="126">
        <v>310000</v>
      </c>
      <c r="I22" s="126">
        <v>220000</v>
      </c>
      <c r="K22" s="144">
        <f t="shared" si="10"/>
        <v>0.84444444444444444</v>
      </c>
      <c r="L22" s="15">
        <f t="shared" si="3"/>
        <v>444600</v>
      </c>
      <c r="M22" s="15">
        <f t="shared" si="4"/>
        <v>282500</v>
      </c>
      <c r="N22" s="15">
        <f t="shared" si="5"/>
        <v>361600</v>
      </c>
      <c r="O22" s="15">
        <f t="shared" si="6"/>
        <v>415400</v>
      </c>
      <c r="P22" s="15">
        <f t="shared" si="7"/>
        <v>266200</v>
      </c>
    </row>
    <row r="23" spans="1:16" s="5" customFormat="1" ht="30" customHeight="1">
      <c r="A23" s="136" t="s">
        <v>170</v>
      </c>
      <c r="B23" s="124" t="s">
        <v>180</v>
      </c>
      <c r="C23" s="143">
        <f t="shared" si="8"/>
        <v>917349.39759036142</v>
      </c>
      <c r="D23" s="143">
        <f t="shared" si="9"/>
        <v>649518.07228915661</v>
      </c>
      <c r="E23" s="125">
        <v>450000</v>
      </c>
      <c r="F23" s="126">
        <v>280000</v>
      </c>
      <c r="G23" s="126">
        <v>390000</v>
      </c>
      <c r="H23" s="126">
        <v>370000</v>
      </c>
      <c r="I23" s="126">
        <v>260000</v>
      </c>
      <c r="K23" s="144">
        <f t="shared" si="10"/>
        <v>0.72580645161290325</v>
      </c>
      <c r="L23" s="15">
        <f t="shared" si="3"/>
        <v>526500</v>
      </c>
      <c r="M23" s="15">
        <f t="shared" si="4"/>
        <v>316400</v>
      </c>
      <c r="N23" s="15">
        <f t="shared" si="5"/>
        <v>440700</v>
      </c>
      <c r="O23" s="15">
        <f t="shared" si="6"/>
        <v>495800</v>
      </c>
      <c r="P23" s="15">
        <f t="shared" si="7"/>
        <v>314600</v>
      </c>
    </row>
    <row r="24" spans="1:16" s="5" customFormat="1" ht="30" customHeight="1">
      <c r="A24" s="136" t="s">
        <v>171</v>
      </c>
      <c r="B24" s="124" t="s">
        <v>181</v>
      </c>
      <c r="C24" s="143">
        <f>C25*K24</f>
        <v>1263903.6144578313</v>
      </c>
      <c r="D24" s="143">
        <f>D25*K24</f>
        <v>894891.56626506022</v>
      </c>
      <c r="E24" s="125">
        <v>620000</v>
      </c>
      <c r="F24" s="126">
        <v>380000</v>
      </c>
      <c r="G24" s="126">
        <v>520000</v>
      </c>
      <c r="H24" s="126">
        <v>500000</v>
      </c>
      <c r="I24" s="126">
        <v>360000</v>
      </c>
      <c r="K24" s="144">
        <f>E24/E25</f>
        <v>0.74698795180722888</v>
      </c>
      <c r="L24" s="15">
        <f t="shared" si="3"/>
        <v>725400</v>
      </c>
      <c r="M24" s="15">
        <f t="shared" si="4"/>
        <v>429400</v>
      </c>
      <c r="N24" s="15">
        <f t="shared" si="5"/>
        <v>587600</v>
      </c>
      <c r="O24" s="15">
        <f t="shared" si="6"/>
        <v>670000</v>
      </c>
      <c r="P24" s="15">
        <f t="shared" si="7"/>
        <v>435600</v>
      </c>
    </row>
    <row r="25" spans="1:16" s="5" customFormat="1" ht="30" customHeight="1">
      <c r="A25" s="136" t="s">
        <v>172</v>
      </c>
      <c r="B25" s="124" t="s">
        <v>182</v>
      </c>
      <c r="C25" s="143">
        <v>1692000</v>
      </c>
      <c r="D25" s="143">
        <v>1198000</v>
      </c>
      <c r="E25" s="125">
        <v>830000</v>
      </c>
      <c r="F25" s="126">
        <v>620000</v>
      </c>
      <c r="G25" s="126">
        <v>620000</v>
      </c>
      <c r="H25" s="126">
        <v>810000</v>
      </c>
      <c r="I25" s="126">
        <v>508000</v>
      </c>
      <c r="K25" s="15"/>
      <c r="L25" s="15">
        <f t="shared" si="3"/>
        <v>971100</v>
      </c>
      <c r="M25" s="15">
        <f t="shared" si="4"/>
        <v>700600</v>
      </c>
      <c r="N25" s="15">
        <f t="shared" si="5"/>
        <v>700600</v>
      </c>
      <c r="O25" s="15">
        <f t="shared" si="6"/>
        <v>1085400</v>
      </c>
      <c r="P25" s="15">
        <f t="shared" si="7"/>
        <v>614680</v>
      </c>
    </row>
    <row r="26" spans="1:16" s="5" customFormat="1" ht="150.75" customHeight="1">
      <c r="A26" s="136" t="s">
        <v>173</v>
      </c>
      <c r="B26" s="124" t="s">
        <v>199</v>
      </c>
      <c r="C26" s="124"/>
      <c r="D26" s="124"/>
      <c r="E26" s="125"/>
      <c r="F26" s="126"/>
      <c r="G26" s="126"/>
      <c r="H26" s="126"/>
      <c r="I26" s="126"/>
      <c r="L26" s="15">
        <f t="shared" si="3"/>
        <v>0</v>
      </c>
      <c r="M26" s="15">
        <f t="shared" si="4"/>
        <v>0</v>
      </c>
      <c r="N26" s="15">
        <f t="shared" si="5"/>
        <v>0</v>
      </c>
      <c r="O26" s="15">
        <f t="shared" si="6"/>
        <v>0</v>
      </c>
      <c r="P26" s="15">
        <f t="shared" si="7"/>
        <v>0</v>
      </c>
    </row>
    <row r="27" spans="1:16" s="5" customFormat="1" ht="30" customHeight="1">
      <c r="A27" s="120" t="s">
        <v>31</v>
      </c>
      <c r="B27" s="121" t="s">
        <v>193</v>
      </c>
      <c r="C27" s="121"/>
      <c r="D27" s="121"/>
      <c r="E27" s="128"/>
      <c r="F27" s="128"/>
      <c r="G27" s="128"/>
      <c r="H27" s="128"/>
      <c r="I27" s="128"/>
      <c r="L27" s="137">
        <v>0.31</v>
      </c>
      <c r="M27" s="137">
        <v>0.28999999999999998</v>
      </c>
      <c r="N27" s="137">
        <v>0.28999999999999998</v>
      </c>
      <c r="O27" s="137">
        <v>0.18</v>
      </c>
      <c r="P27" s="137">
        <v>0.36</v>
      </c>
    </row>
    <row r="28" spans="1:16" s="5" customFormat="1" ht="30" customHeight="1">
      <c r="A28" s="133">
        <v>1</v>
      </c>
      <c r="B28" s="134" t="s">
        <v>195</v>
      </c>
      <c r="C28" s="134"/>
      <c r="D28" s="134"/>
      <c r="E28" s="127"/>
      <c r="F28" s="127"/>
      <c r="G28" s="127"/>
      <c r="H28" s="127"/>
      <c r="I28" s="127"/>
    </row>
    <row r="29" spans="1:16" s="5" customFormat="1" ht="30" customHeight="1">
      <c r="A29" s="136" t="s">
        <v>160</v>
      </c>
      <c r="B29" s="124" t="s">
        <v>183</v>
      </c>
      <c r="C29" s="124"/>
      <c r="D29" s="124"/>
      <c r="E29" s="129">
        <v>100000</v>
      </c>
      <c r="F29" s="126">
        <v>70000</v>
      </c>
      <c r="G29" s="126">
        <v>100000</v>
      </c>
      <c r="H29" s="126">
        <v>110000</v>
      </c>
      <c r="I29" s="126">
        <v>80000</v>
      </c>
      <c r="L29" s="15">
        <f>E29+(E29*$L$27)</f>
        <v>131000</v>
      </c>
      <c r="M29" s="15">
        <f>F29+(F29*$M$27)</f>
        <v>90300</v>
      </c>
      <c r="N29" s="15">
        <f>G29+(G29*$N$27)</f>
        <v>129000</v>
      </c>
      <c r="O29" s="15">
        <f>H29+(H29*$O$27)</f>
        <v>129800</v>
      </c>
      <c r="P29" s="15">
        <f t="shared" ref="P29" si="11">I29+(I29*$L$27)</f>
        <v>104800</v>
      </c>
    </row>
    <row r="30" spans="1:16" s="5" customFormat="1" ht="30" customHeight="1">
      <c r="A30" s="136" t="s">
        <v>161</v>
      </c>
      <c r="B30" s="124" t="s">
        <v>184</v>
      </c>
      <c r="C30" s="124"/>
      <c r="D30" s="124"/>
      <c r="E30" s="129">
        <v>250000</v>
      </c>
      <c r="F30" s="126">
        <v>180000</v>
      </c>
      <c r="G30" s="126">
        <v>240000</v>
      </c>
      <c r="H30" s="126">
        <v>260000</v>
      </c>
      <c r="I30" s="126">
        <v>190000</v>
      </c>
      <c r="L30" s="15">
        <f t="shared" ref="L30:L43" si="12">E30+(E30*$L$27)</f>
        <v>327500</v>
      </c>
      <c r="M30" s="15">
        <f t="shared" ref="M30:M43" si="13">F30+(F30*$M$27)</f>
        <v>232200</v>
      </c>
      <c r="N30" s="15">
        <f t="shared" ref="N30:N43" si="14">G30+(G30*$N$27)</f>
        <v>309600</v>
      </c>
      <c r="O30" s="15">
        <f t="shared" ref="O30:O43" si="15">H30+(H30*$O$27)</f>
        <v>306800</v>
      </c>
      <c r="P30" s="15">
        <f t="shared" ref="P30:P43" si="16">I30+(I30*$L$27)</f>
        <v>248900</v>
      </c>
    </row>
    <row r="31" spans="1:16" s="5" customFormat="1" ht="30" customHeight="1">
      <c r="A31" s="136" t="s">
        <v>162</v>
      </c>
      <c r="B31" s="124" t="s">
        <v>185</v>
      </c>
      <c r="C31" s="124"/>
      <c r="D31" s="124"/>
      <c r="E31" s="129">
        <v>400000</v>
      </c>
      <c r="F31" s="126">
        <v>270000</v>
      </c>
      <c r="G31" s="126">
        <v>390000</v>
      </c>
      <c r="H31" s="126">
        <v>390000</v>
      </c>
      <c r="I31" s="126">
        <v>280000</v>
      </c>
      <c r="L31" s="15">
        <f t="shared" si="12"/>
        <v>524000</v>
      </c>
      <c r="M31" s="15">
        <f t="shared" si="13"/>
        <v>348300</v>
      </c>
      <c r="N31" s="15">
        <f t="shared" si="14"/>
        <v>503100</v>
      </c>
      <c r="O31" s="15">
        <f t="shared" si="15"/>
        <v>460200</v>
      </c>
      <c r="P31" s="15">
        <f t="shared" si="16"/>
        <v>366800</v>
      </c>
    </row>
    <row r="32" spans="1:16" s="5" customFormat="1" ht="30" customHeight="1">
      <c r="A32" s="136" t="s">
        <v>163</v>
      </c>
      <c r="B32" s="124" t="s">
        <v>186</v>
      </c>
      <c r="C32" s="124"/>
      <c r="D32" s="124"/>
      <c r="E32" s="129">
        <v>650000</v>
      </c>
      <c r="F32" s="126">
        <v>430000</v>
      </c>
      <c r="G32" s="126">
        <v>640000</v>
      </c>
      <c r="H32" s="126">
        <v>630000</v>
      </c>
      <c r="I32" s="126">
        <v>480000</v>
      </c>
      <c r="L32" s="15">
        <f t="shared" si="12"/>
        <v>851500</v>
      </c>
      <c r="M32" s="15">
        <f t="shared" si="13"/>
        <v>554700</v>
      </c>
      <c r="N32" s="15">
        <f t="shared" si="14"/>
        <v>825600</v>
      </c>
      <c r="O32" s="15">
        <f t="shared" si="15"/>
        <v>743400</v>
      </c>
      <c r="P32" s="15">
        <f t="shared" si="16"/>
        <v>628800</v>
      </c>
    </row>
    <row r="33" spans="1:16" s="5" customFormat="1" ht="30" customHeight="1">
      <c r="A33" s="136" t="s">
        <v>164</v>
      </c>
      <c r="B33" s="124" t="s">
        <v>187</v>
      </c>
      <c r="C33" s="124"/>
      <c r="D33" s="124"/>
      <c r="E33" s="129">
        <v>806000</v>
      </c>
      <c r="F33" s="126">
        <v>590000</v>
      </c>
      <c r="G33" s="126">
        <v>764000</v>
      </c>
      <c r="H33" s="126">
        <v>834000</v>
      </c>
      <c r="I33" s="126">
        <v>500000</v>
      </c>
      <c r="L33" s="15">
        <f t="shared" si="12"/>
        <v>1055860</v>
      </c>
      <c r="M33" s="15">
        <f t="shared" si="13"/>
        <v>761100</v>
      </c>
      <c r="N33" s="15">
        <f t="shared" si="14"/>
        <v>985560</v>
      </c>
      <c r="O33" s="15">
        <f t="shared" si="15"/>
        <v>984120</v>
      </c>
      <c r="P33" s="15">
        <f t="shared" si="16"/>
        <v>655000</v>
      </c>
    </row>
    <row r="34" spans="1:16" s="5" customFormat="1" ht="30" customHeight="1">
      <c r="A34" s="136" t="s">
        <v>165</v>
      </c>
      <c r="B34" s="124" t="s">
        <v>196</v>
      </c>
      <c r="C34" s="124"/>
      <c r="D34" s="124"/>
      <c r="E34" s="129">
        <v>806000</v>
      </c>
      <c r="F34" s="126">
        <v>750000</v>
      </c>
      <c r="G34" s="126">
        <v>764000</v>
      </c>
      <c r="H34" s="126">
        <v>834000</v>
      </c>
      <c r="I34" s="126">
        <v>500000</v>
      </c>
      <c r="L34" s="15">
        <f t="shared" si="12"/>
        <v>1055860</v>
      </c>
      <c r="M34" s="15">
        <f t="shared" si="13"/>
        <v>967500</v>
      </c>
      <c r="N34" s="15">
        <f t="shared" si="14"/>
        <v>985560</v>
      </c>
      <c r="O34" s="15">
        <f t="shared" si="15"/>
        <v>984120</v>
      </c>
      <c r="P34" s="15">
        <f t="shared" si="16"/>
        <v>655000</v>
      </c>
    </row>
    <row r="35" spans="1:16" s="5" customFormat="1" ht="30" customHeight="1">
      <c r="A35" s="136" t="s">
        <v>166</v>
      </c>
      <c r="B35" s="124" t="s">
        <v>176</v>
      </c>
      <c r="C35" s="124"/>
      <c r="D35" s="124"/>
      <c r="E35" s="129">
        <v>806000</v>
      </c>
      <c r="F35" s="126">
        <v>764000</v>
      </c>
      <c r="G35" s="126">
        <v>764000</v>
      </c>
      <c r="H35" s="126">
        <v>834000</v>
      </c>
      <c r="I35" s="126">
        <v>500000</v>
      </c>
      <c r="L35" s="15">
        <f t="shared" si="12"/>
        <v>1055860</v>
      </c>
      <c r="M35" s="15">
        <f t="shared" si="13"/>
        <v>985560</v>
      </c>
      <c r="N35" s="15">
        <f t="shared" si="14"/>
        <v>985560</v>
      </c>
      <c r="O35" s="15">
        <f t="shared" si="15"/>
        <v>984120</v>
      </c>
      <c r="P35" s="15">
        <f t="shared" si="16"/>
        <v>655000</v>
      </c>
    </row>
    <row r="36" spans="1:16" s="5" customFormat="1" ht="30" customHeight="1">
      <c r="A36" s="133">
        <v>2</v>
      </c>
      <c r="B36" s="134" t="s">
        <v>194</v>
      </c>
      <c r="C36" s="134"/>
      <c r="D36" s="134"/>
      <c r="E36" s="127"/>
      <c r="F36" s="127"/>
      <c r="G36" s="127"/>
      <c r="H36" s="127"/>
      <c r="I36" s="127"/>
      <c r="L36" s="15">
        <f t="shared" si="12"/>
        <v>0</v>
      </c>
      <c r="M36" s="15">
        <f t="shared" si="13"/>
        <v>0</v>
      </c>
      <c r="N36" s="15">
        <f t="shared" si="14"/>
        <v>0</v>
      </c>
      <c r="O36" s="15">
        <f t="shared" si="15"/>
        <v>0</v>
      </c>
      <c r="P36" s="15">
        <f t="shared" si="16"/>
        <v>0</v>
      </c>
    </row>
    <row r="37" spans="1:16" s="5" customFormat="1" ht="30" customHeight="1">
      <c r="A37" s="136" t="s">
        <v>167</v>
      </c>
      <c r="B37" s="124" t="s">
        <v>177</v>
      </c>
      <c r="C37" s="124"/>
      <c r="D37" s="124"/>
      <c r="E37" s="129">
        <v>180000</v>
      </c>
      <c r="F37" s="126">
        <v>130000</v>
      </c>
      <c r="G37" s="126">
        <v>180000</v>
      </c>
      <c r="H37" s="126">
        <v>170000</v>
      </c>
      <c r="I37" s="126">
        <v>130000</v>
      </c>
      <c r="L37" s="15">
        <f t="shared" si="12"/>
        <v>235800</v>
      </c>
      <c r="M37" s="15">
        <f t="shared" si="13"/>
        <v>167700</v>
      </c>
      <c r="N37" s="15">
        <f t="shared" si="14"/>
        <v>232200</v>
      </c>
      <c r="O37" s="15">
        <f t="shared" si="15"/>
        <v>200600</v>
      </c>
      <c r="P37" s="15">
        <f t="shared" si="16"/>
        <v>170300</v>
      </c>
    </row>
    <row r="38" spans="1:16" s="5" customFormat="1" ht="30" customHeight="1">
      <c r="A38" s="136" t="s">
        <v>168</v>
      </c>
      <c r="B38" s="124" t="s">
        <v>178</v>
      </c>
      <c r="C38" s="124"/>
      <c r="D38" s="124"/>
      <c r="E38" s="129">
        <v>430000</v>
      </c>
      <c r="F38" s="126">
        <v>270000</v>
      </c>
      <c r="G38" s="126">
        <v>390000</v>
      </c>
      <c r="H38" s="126">
        <v>410000</v>
      </c>
      <c r="I38" s="126">
        <v>300000</v>
      </c>
      <c r="L38" s="15">
        <f t="shared" si="12"/>
        <v>563300</v>
      </c>
      <c r="M38" s="15">
        <f t="shared" si="13"/>
        <v>348300</v>
      </c>
      <c r="N38" s="15">
        <f t="shared" si="14"/>
        <v>503100</v>
      </c>
      <c r="O38" s="15">
        <f t="shared" si="15"/>
        <v>483800</v>
      </c>
      <c r="P38" s="15">
        <f t="shared" si="16"/>
        <v>393000</v>
      </c>
    </row>
    <row r="39" spans="1:16" s="5" customFormat="1" ht="30" customHeight="1">
      <c r="A39" s="136" t="s">
        <v>169</v>
      </c>
      <c r="B39" s="124" t="s">
        <v>179</v>
      </c>
      <c r="C39" s="124"/>
      <c r="D39" s="124"/>
      <c r="E39" s="129">
        <v>580000</v>
      </c>
      <c r="F39" s="126">
        <v>390000</v>
      </c>
      <c r="G39" s="126">
        <v>540000</v>
      </c>
      <c r="H39" s="126">
        <v>540000</v>
      </c>
      <c r="I39" s="126">
        <v>410000</v>
      </c>
      <c r="L39" s="15">
        <f t="shared" si="12"/>
        <v>759800</v>
      </c>
      <c r="M39" s="15">
        <f t="shared" si="13"/>
        <v>503100</v>
      </c>
      <c r="N39" s="15">
        <f t="shared" si="14"/>
        <v>696600</v>
      </c>
      <c r="O39" s="15">
        <f t="shared" si="15"/>
        <v>637200</v>
      </c>
      <c r="P39" s="15">
        <f t="shared" si="16"/>
        <v>537100</v>
      </c>
    </row>
    <row r="40" spans="1:16" s="5" customFormat="1" ht="30" customHeight="1">
      <c r="A40" s="136" t="s">
        <v>170</v>
      </c>
      <c r="B40" s="124" t="s">
        <v>180</v>
      </c>
      <c r="C40" s="124"/>
      <c r="D40" s="124"/>
      <c r="E40" s="129">
        <v>806000</v>
      </c>
      <c r="F40" s="126">
        <v>550000</v>
      </c>
      <c r="G40" s="126">
        <v>764000</v>
      </c>
      <c r="H40" s="126">
        <v>790000</v>
      </c>
      <c r="I40" s="126">
        <v>500000</v>
      </c>
      <c r="L40" s="15">
        <f t="shared" si="12"/>
        <v>1055860</v>
      </c>
      <c r="M40" s="15">
        <f t="shared" si="13"/>
        <v>709500</v>
      </c>
      <c r="N40" s="15">
        <f t="shared" si="14"/>
        <v>985560</v>
      </c>
      <c r="O40" s="15">
        <f t="shared" si="15"/>
        <v>932200</v>
      </c>
      <c r="P40" s="15">
        <f t="shared" si="16"/>
        <v>655000</v>
      </c>
    </row>
    <row r="41" spans="1:16" s="5" customFormat="1" ht="30" customHeight="1">
      <c r="A41" s="136" t="s">
        <v>171</v>
      </c>
      <c r="B41" s="124" t="s">
        <v>187</v>
      </c>
      <c r="C41" s="124"/>
      <c r="D41" s="124"/>
      <c r="E41" s="129">
        <v>806000</v>
      </c>
      <c r="F41" s="126">
        <v>710000</v>
      </c>
      <c r="G41" s="126">
        <v>764000</v>
      </c>
      <c r="H41" s="126">
        <v>834000</v>
      </c>
      <c r="I41" s="126">
        <v>500000</v>
      </c>
      <c r="L41" s="15">
        <f t="shared" si="12"/>
        <v>1055860</v>
      </c>
      <c r="M41" s="15">
        <f t="shared" si="13"/>
        <v>915900</v>
      </c>
      <c r="N41" s="15">
        <f t="shared" si="14"/>
        <v>985560</v>
      </c>
      <c r="O41" s="15">
        <f t="shared" si="15"/>
        <v>984120</v>
      </c>
      <c r="P41" s="15">
        <f t="shared" si="16"/>
        <v>655000</v>
      </c>
    </row>
    <row r="42" spans="1:16" s="5" customFormat="1" ht="30" customHeight="1">
      <c r="A42" s="136" t="s">
        <v>172</v>
      </c>
      <c r="B42" s="124" t="s">
        <v>188</v>
      </c>
      <c r="C42" s="124"/>
      <c r="D42" s="124"/>
      <c r="E42" s="129">
        <v>806000</v>
      </c>
      <c r="F42" s="126">
        <v>764000</v>
      </c>
      <c r="G42" s="126">
        <v>764000</v>
      </c>
      <c r="H42" s="126">
        <v>834000</v>
      </c>
      <c r="I42" s="126">
        <v>500000</v>
      </c>
      <c r="L42" s="15">
        <f t="shared" si="12"/>
        <v>1055860</v>
      </c>
      <c r="M42" s="15">
        <f t="shared" si="13"/>
        <v>985560</v>
      </c>
      <c r="N42" s="15">
        <f t="shared" si="14"/>
        <v>985560</v>
      </c>
      <c r="O42" s="15">
        <f t="shared" si="15"/>
        <v>984120</v>
      </c>
      <c r="P42" s="15">
        <f t="shared" si="16"/>
        <v>655000</v>
      </c>
    </row>
    <row r="43" spans="1:16" ht="136.5" customHeight="1">
      <c r="A43" s="136" t="s">
        <v>173</v>
      </c>
      <c r="B43" s="124" t="s">
        <v>198</v>
      </c>
      <c r="C43" s="124"/>
      <c r="D43" s="124"/>
      <c r="E43" s="125"/>
      <c r="F43" s="126"/>
      <c r="G43" s="126"/>
      <c r="H43" s="126"/>
      <c r="I43" s="126"/>
      <c r="L43" s="15">
        <f t="shared" si="12"/>
        <v>0</v>
      </c>
      <c r="M43" s="15">
        <f t="shared" si="13"/>
        <v>0</v>
      </c>
      <c r="N43" s="15">
        <f t="shared" si="14"/>
        <v>0</v>
      </c>
      <c r="O43" s="15">
        <f t="shared" si="15"/>
        <v>0</v>
      </c>
      <c r="P43" s="15">
        <f t="shared" si="16"/>
        <v>0</v>
      </c>
    </row>
    <row r="44" spans="1:16" ht="49.5" customHeight="1">
      <c r="A44" s="118" t="s">
        <v>174</v>
      </c>
      <c r="B44" s="118" t="s">
        <v>175</v>
      </c>
      <c r="C44" s="118"/>
      <c r="D44" s="118"/>
      <c r="E44" s="130"/>
      <c r="F44" s="131"/>
      <c r="G44" s="131"/>
      <c r="H44" s="131"/>
      <c r="I44" s="131"/>
      <c r="L44" s="137">
        <v>0.08</v>
      </c>
      <c r="M44" s="137">
        <v>0.17</v>
      </c>
      <c r="N44" s="137">
        <v>0.17</v>
      </c>
      <c r="O44" s="137">
        <v>0.25</v>
      </c>
      <c r="P44" s="137">
        <v>7.0000000000000007E-2</v>
      </c>
    </row>
    <row r="45" spans="1:16" ht="30" customHeight="1">
      <c r="A45" s="120" t="s">
        <v>30</v>
      </c>
      <c r="B45" s="121" t="s">
        <v>192</v>
      </c>
      <c r="C45" s="121"/>
      <c r="D45" s="121"/>
      <c r="E45" s="122"/>
      <c r="F45" s="122"/>
      <c r="G45" s="122"/>
      <c r="H45" s="122"/>
      <c r="I45" s="122"/>
      <c r="K45" s="108"/>
    </row>
    <row r="46" spans="1:16" ht="30" customHeight="1">
      <c r="A46" s="120">
        <v>1</v>
      </c>
      <c r="B46" s="121" t="s">
        <v>195</v>
      </c>
      <c r="C46" s="121"/>
      <c r="D46" s="121"/>
      <c r="E46" s="123"/>
      <c r="F46" s="123"/>
      <c r="G46" s="123"/>
      <c r="H46" s="123"/>
      <c r="I46" s="123"/>
    </row>
    <row r="47" spans="1:16" ht="30" customHeight="1">
      <c r="A47" s="136" t="s">
        <v>160</v>
      </c>
      <c r="B47" s="124" t="s">
        <v>177</v>
      </c>
      <c r="C47" s="143">
        <f t="shared" ref="C47:C50" si="17">C48*K47</f>
        <v>135999.99999999997</v>
      </c>
      <c r="D47" s="143">
        <f t="shared" ref="D47:D50" si="18">D48*K47</f>
        <v>96083.333333333314</v>
      </c>
      <c r="E47" s="125">
        <v>50000</v>
      </c>
      <c r="F47" s="126">
        <v>30000</v>
      </c>
      <c r="G47" s="126">
        <v>40000</v>
      </c>
      <c r="H47" s="126">
        <v>40000</v>
      </c>
      <c r="I47" s="126">
        <v>30000</v>
      </c>
      <c r="K47" s="144">
        <f t="shared" ref="K47:K50" si="19">E47/E48</f>
        <v>0.41666666666666669</v>
      </c>
      <c r="L47" s="15">
        <f>E47+(E47*$L$44)</f>
        <v>54000</v>
      </c>
      <c r="M47" s="15">
        <f>F47+(F47*$M$44)</f>
        <v>35100</v>
      </c>
      <c r="N47" s="15">
        <f>G47+(G47*$M$44)</f>
        <v>46800</v>
      </c>
      <c r="O47" s="15">
        <f>H47+(H47*$O$44)</f>
        <v>50000</v>
      </c>
      <c r="P47" s="15">
        <f>I47+(I47*$P$44)</f>
        <v>32100</v>
      </c>
    </row>
    <row r="48" spans="1:16" ht="30" customHeight="1">
      <c r="A48" s="136" t="s">
        <v>161</v>
      </c>
      <c r="B48" s="124" t="s">
        <v>178</v>
      </c>
      <c r="C48" s="143">
        <f t="shared" si="17"/>
        <v>326399.99999999994</v>
      </c>
      <c r="D48" s="143">
        <f t="shared" si="18"/>
        <v>230599.99999999994</v>
      </c>
      <c r="E48" s="125">
        <v>120000</v>
      </c>
      <c r="F48" s="126">
        <v>90000</v>
      </c>
      <c r="G48" s="126">
        <v>120000</v>
      </c>
      <c r="H48" s="126">
        <v>110000</v>
      </c>
      <c r="I48" s="126">
        <v>80000</v>
      </c>
      <c r="K48" s="144">
        <f t="shared" si="19"/>
        <v>0.6</v>
      </c>
      <c r="L48" s="15">
        <f t="shared" ref="L48:L60" si="20">E48+(E48*$L$44)</f>
        <v>129600</v>
      </c>
      <c r="M48" s="15">
        <f t="shared" ref="M48:M60" si="21">F48+(F48*$M$44)</f>
        <v>105300</v>
      </c>
      <c r="N48" s="15">
        <f t="shared" ref="N48:N60" si="22">G48+(G48*$M$44)</f>
        <v>140400</v>
      </c>
      <c r="O48" s="15">
        <f t="shared" ref="O48:O60" si="23">H48+(H48*$O$44)</f>
        <v>137500</v>
      </c>
      <c r="P48" s="15">
        <f t="shared" ref="P48:P60" si="24">I48+(I48*$P$44)</f>
        <v>85600</v>
      </c>
    </row>
    <row r="49" spans="1:16" ht="30" customHeight="1">
      <c r="A49" s="136" t="s">
        <v>162</v>
      </c>
      <c r="B49" s="124" t="s">
        <v>179</v>
      </c>
      <c r="C49" s="143">
        <f t="shared" si="17"/>
        <v>543999.99999999988</v>
      </c>
      <c r="D49" s="143">
        <f t="shared" si="18"/>
        <v>384333.33333333326</v>
      </c>
      <c r="E49" s="125">
        <v>200000</v>
      </c>
      <c r="F49" s="126">
        <v>150000</v>
      </c>
      <c r="G49" s="126">
        <v>190000</v>
      </c>
      <c r="H49" s="126">
        <v>150000</v>
      </c>
      <c r="I49" s="126">
        <v>120000</v>
      </c>
      <c r="K49" s="144">
        <f t="shared" si="19"/>
        <v>0.53333333333333333</v>
      </c>
      <c r="L49" s="15">
        <f t="shared" si="20"/>
        <v>216000</v>
      </c>
      <c r="M49" s="15">
        <f t="shared" si="21"/>
        <v>175500</v>
      </c>
      <c r="N49" s="15">
        <f t="shared" si="22"/>
        <v>222300</v>
      </c>
      <c r="O49" s="15">
        <f t="shared" si="23"/>
        <v>187500</v>
      </c>
      <c r="P49" s="15">
        <f t="shared" si="24"/>
        <v>128400</v>
      </c>
    </row>
    <row r="50" spans="1:16" ht="30" customHeight="1">
      <c r="A50" s="136" t="s">
        <v>163</v>
      </c>
      <c r="B50" s="124" t="s">
        <v>180</v>
      </c>
      <c r="C50" s="143">
        <f t="shared" si="17"/>
        <v>1019999.9999999999</v>
      </c>
      <c r="D50" s="143">
        <f t="shared" si="18"/>
        <v>720624.99999999988</v>
      </c>
      <c r="E50" s="125">
        <v>375000</v>
      </c>
      <c r="F50" s="126">
        <v>275000</v>
      </c>
      <c r="G50" s="126">
        <v>345000</v>
      </c>
      <c r="H50" s="126">
        <v>285000</v>
      </c>
      <c r="I50" s="126">
        <v>245000</v>
      </c>
      <c r="K50" s="144">
        <f t="shared" si="19"/>
        <v>0.68181818181818177</v>
      </c>
      <c r="L50" s="15">
        <f t="shared" si="20"/>
        <v>405000</v>
      </c>
      <c r="M50" s="15">
        <f t="shared" si="21"/>
        <v>321750</v>
      </c>
      <c r="N50" s="15">
        <f t="shared" si="22"/>
        <v>403650</v>
      </c>
      <c r="O50" s="15">
        <f t="shared" si="23"/>
        <v>356250</v>
      </c>
      <c r="P50" s="15">
        <f t="shared" si="24"/>
        <v>262150</v>
      </c>
    </row>
    <row r="51" spans="1:16" ht="30" customHeight="1">
      <c r="A51" s="136" t="s">
        <v>164</v>
      </c>
      <c r="B51" s="124" t="s">
        <v>181</v>
      </c>
      <c r="C51" s="143">
        <f>C52*K51</f>
        <v>1496000</v>
      </c>
      <c r="D51" s="143">
        <f>D52*K51</f>
        <v>1056916.6666666665</v>
      </c>
      <c r="E51" s="125">
        <v>550000</v>
      </c>
      <c r="F51" s="126">
        <v>400000</v>
      </c>
      <c r="G51" s="126">
        <v>500000</v>
      </c>
      <c r="H51" s="126">
        <v>420000</v>
      </c>
      <c r="I51" s="126">
        <v>350000</v>
      </c>
      <c r="K51" s="144">
        <f>E51/E52</f>
        <v>0.91666666666666663</v>
      </c>
      <c r="L51" s="15">
        <f t="shared" si="20"/>
        <v>594000</v>
      </c>
      <c r="M51" s="15">
        <f t="shared" si="21"/>
        <v>468000</v>
      </c>
      <c r="N51" s="15">
        <f t="shared" si="22"/>
        <v>585000</v>
      </c>
      <c r="O51" s="15">
        <f t="shared" si="23"/>
        <v>525000</v>
      </c>
      <c r="P51" s="15">
        <f t="shared" si="24"/>
        <v>374500</v>
      </c>
    </row>
    <row r="52" spans="1:16" ht="30" customHeight="1">
      <c r="A52" s="136" t="s">
        <v>165</v>
      </c>
      <c r="B52" s="124" t="s">
        <v>182</v>
      </c>
      <c r="C52" s="143">
        <v>1632000</v>
      </c>
      <c r="D52" s="143">
        <v>1153000</v>
      </c>
      <c r="E52" s="125">
        <v>600000</v>
      </c>
      <c r="F52" s="125">
        <v>575000</v>
      </c>
      <c r="G52" s="125">
        <v>575000</v>
      </c>
      <c r="H52" s="125">
        <v>640000</v>
      </c>
      <c r="I52" s="125">
        <v>500000</v>
      </c>
      <c r="K52" s="145"/>
      <c r="L52" s="15">
        <f t="shared" si="20"/>
        <v>648000</v>
      </c>
      <c r="M52" s="15">
        <f t="shared" si="21"/>
        <v>672750</v>
      </c>
      <c r="N52" s="15">
        <f t="shared" si="22"/>
        <v>672750</v>
      </c>
      <c r="O52" s="15">
        <f t="shared" si="23"/>
        <v>800000</v>
      </c>
      <c r="P52" s="15">
        <f t="shared" si="24"/>
        <v>535000</v>
      </c>
    </row>
    <row r="53" spans="1:16" ht="30" customHeight="1">
      <c r="A53" s="120">
        <v>2</v>
      </c>
      <c r="B53" s="121" t="s">
        <v>194</v>
      </c>
      <c r="C53" s="121"/>
      <c r="D53" s="121"/>
      <c r="E53" s="127"/>
      <c r="F53" s="127"/>
      <c r="G53" s="127"/>
      <c r="H53" s="127"/>
      <c r="I53" s="127"/>
      <c r="K53" s="109"/>
      <c r="L53" s="15">
        <f t="shared" si="20"/>
        <v>0</v>
      </c>
      <c r="M53" s="15">
        <f t="shared" si="21"/>
        <v>0</v>
      </c>
      <c r="N53" s="15">
        <f t="shared" si="22"/>
        <v>0</v>
      </c>
      <c r="O53" s="15">
        <f t="shared" si="23"/>
        <v>0</v>
      </c>
      <c r="P53" s="15">
        <f t="shared" si="24"/>
        <v>0</v>
      </c>
    </row>
    <row r="54" spans="1:16" ht="30" customHeight="1">
      <c r="A54" s="136" t="s">
        <v>167</v>
      </c>
      <c r="B54" s="124" t="s">
        <v>177</v>
      </c>
      <c r="C54" s="143">
        <f t="shared" ref="C54:C57" si="25">C55*K54</f>
        <v>326400</v>
      </c>
      <c r="D54" s="143">
        <f t="shared" ref="D54:D57" si="26">D55*K54</f>
        <v>230599.99999999997</v>
      </c>
      <c r="E54" s="125">
        <v>120000</v>
      </c>
      <c r="F54" s="126">
        <v>80000</v>
      </c>
      <c r="G54" s="126">
        <v>120000</v>
      </c>
      <c r="H54" s="126">
        <v>80000</v>
      </c>
      <c r="I54" s="126">
        <v>70000</v>
      </c>
      <c r="K54" s="144">
        <f t="shared" ref="K54:K57" si="27">E54/E55</f>
        <v>0.4</v>
      </c>
      <c r="L54" s="15">
        <f t="shared" si="20"/>
        <v>129600</v>
      </c>
      <c r="M54" s="15">
        <f t="shared" si="21"/>
        <v>93600</v>
      </c>
      <c r="N54" s="15">
        <f t="shared" si="22"/>
        <v>140400</v>
      </c>
      <c r="O54" s="15">
        <f t="shared" si="23"/>
        <v>100000</v>
      </c>
      <c r="P54" s="15">
        <f t="shared" si="24"/>
        <v>74900</v>
      </c>
    </row>
    <row r="55" spans="1:16" ht="30" customHeight="1">
      <c r="A55" s="136" t="s">
        <v>168</v>
      </c>
      <c r="B55" s="124" t="s">
        <v>178</v>
      </c>
      <c r="C55" s="143">
        <f t="shared" si="25"/>
        <v>816000</v>
      </c>
      <c r="D55" s="143">
        <f t="shared" si="26"/>
        <v>576499.99999999988</v>
      </c>
      <c r="E55" s="125">
        <v>300000</v>
      </c>
      <c r="F55" s="126">
        <v>190000</v>
      </c>
      <c r="G55" s="126">
        <v>250000</v>
      </c>
      <c r="H55" s="126">
        <v>230000</v>
      </c>
      <c r="I55" s="126">
        <v>160000</v>
      </c>
      <c r="K55" s="144">
        <f t="shared" si="27"/>
        <v>0.78947368421052633</v>
      </c>
      <c r="L55" s="15">
        <f t="shared" si="20"/>
        <v>324000</v>
      </c>
      <c r="M55" s="15">
        <f t="shared" si="21"/>
        <v>222300</v>
      </c>
      <c r="N55" s="15">
        <f t="shared" si="22"/>
        <v>292500</v>
      </c>
      <c r="O55" s="15">
        <f t="shared" si="23"/>
        <v>287500</v>
      </c>
      <c r="P55" s="15">
        <f t="shared" si="24"/>
        <v>171200</v>
      </c>
    </row>
    <row r="56" spans="1:16" ht="30" customHeight="1">
      <c r="A56" s="136" t="s">
        <v>169</v>
      </c>
      <c r="B56" s="124" t="s">
        <v>179</v>
      </c>
      <c r="C56" s="143">
        <f t="shared" si="25"/>
        <v>1033600</v>
      </c>
      <c r="D56" s="143">
        <f t="shared" si="26"/>
        <v>730233.33333333314</v>
      </c>
      <c r="E56" s="125">
        <v>380000</v>
      </c>
      <c r="F56" s="126">
        <v>250000</v>
      </c>
      <c r="G56" s="126">
        <v>320000</v>
      </c>
      <c r="H56" s="126">
        <v>310000</v>
      </c>
      <c r="I56" s="126">
        <v>220000</v>
      </c>
      <c r="K56" s="144">
        <f t="shared" si="27"/>
        <v>0.8539325842696629</v>
      </c>
      <c r="L56" s="15">
        <f t="shared" si="20"/>
        <v>410400</v>
      </c>
      <c r="M56" s="15">
        <f t="shared" si="21"/>
        <v>292500</v>
      </c>
      <c r="N56" s="15">
        <f t="shared" si="22"/>
        <v>374400</v>
      </c>
      <c r="O56" s="15">
        <f t="shared" si="23"/>
        <v>387500</v>
      </c>
      <c r="P56" s="15">
        <f t="shared" si="24"/>
        <v>235400</v>
      </c>
    </row>
    <row r="57" spans="1:16" ht="30" customHeight="1">
      <c r="A57" s="136" t="s">
        <v>170</v>
      </c>
      <c r="B57" s="124" t="s">
        <v>180</v>
      </c>
      <c r="C57" s="143">
        <f t="shared" si="25"/>
        <v>1210400</v>
      </c>
      <c r="D57" s="143">
        <f t="shared" si="26"/>
        <v>855141.66666666651</v>
      </c>
      <c r="E57" s="125">
        <v>445000</v>
      </c>
      <c r="F57" s="126">
        <v>275000</v>
      </c>
      <c r="G57" s="126">
        <v>385000</v>
      </c>
      <c r="H57" s="126">
        <v>365000</v>
      </c>
      <c r="I57" s="126">
        <v>255000</v>
      </c>
      <c r="K57" s="144">
        <f t="shared" si="27"/>
        <v>0.80909090909090908</v>
      </c>
      <c r="L57" s="15">
        <f t="shared" si="20"/>
        <v>480600</v>
      </c>
      <c r="M57" s="15">
        <f t="shared" si="21"/>
        <v>321750</v>
      </c>
      <c r="N57" s="15">
        <f t="shared" si="22"/>
        <v>450450</v>
      </c>
      <c r="O57" s="15">
        <f t="shared" si="23"/>
        <v>456250</v>
      </c>
      <c r="P57" s="15">
        <f t="shared" si="24"/>
        <v>272850</v>
      </c>
    </row>
    <row r="58" spans="1:16" ht="30" customHeight="1">
      <c r="A58" s="136" t="s">
        <v>171</v>
      </c>
      <c r="B58" s="124" t="s">
        <v>181</v>
      </c>
      <c r="C58" s="143">
        <f>C59*K58</f>
        <v>1496000</v>
      </c>
      <c r="D58" s="143">
        <f>D59*K58</f>
        <v>1056916.6666666665</v>
      </c>
      <c r="E58" s="125">
        <v>550000</v>
      </c>
      <c r="F58" s="126">
        <v>375000</v>
      </c>
      <c r="G58" s="126">
        <v>515000</v>
      </c>
      <c r="H58" s="126">
        <v>495000</v>
      </c>
      <c r="I58" s="126">
        <v>355000</v>
      </c>
      <c r="K58" s="144">
        <f>E58/E59</f>
        <v>0.91666666666666663</v>
      </c>
      <c r="L58" s="15">
        <f t="shared" si="20"/>
        <v>594000</v>
      </c>
      <c r="M58" s="15">
        <f t="shared" si="21"/>
        <v>438750</v>
      </c>
      <c r="N58" s="15">
        <f t="shared" si="22"/>
        <v>602550</v>
      </c>
      <c r="O58" s="15">
        <f t="shared" si="23"/>
        <v>618750</v>
      </c>
      <c r="P58" s="15">
        <f t="shared" si="24"/>
        <v>379850</v>
      </c>
    </row>
    <row r="59" spans="1:16" ht="30" customHeight="1">
      <c r="A59" s="136" t="s">
        <v>172</v>
      </c>
      <c r="B59" s="124" t="s">
        <v>182</v>
      </c>
      <c r="C59" s="143">
        <v>1632000</v>
      </c>
      <c r="D59" s="143">
        <v>1153000</v>
      </c>
      <c r="E59" s="125">
        <v>600000</v>
      </c>
      <c r="F59" s="126">
        <v>575000</v>
      </c>
      <c r="G59" s="126">
        <v>575000</v>
      </c>
      <c r="H59" s="126">
        <v>800000</v>
      </c>
      <c r="I59" s="126">
        <v>500000</v>
      </c>
      <c r="K59" s="111"/>
      <c r="L59" s="15">
        <f t="shared" si="20"/>
        <v>648000</v>
      </c>
      <c r="M59" s="15">
        <f t="shared" si="21"/>
        <v>672750</v>
      </c>
      <c r="N59" s="15">
        <f t="shared" si="22"/>
        <v>672750</v>
      </c>
      <c r="O59" s="15">
        <f t="shared" si="23"/>
        <v>1000000</v>
      </c>
      <c r="P59" s="15">
        <f t="shared" si="24"/>
        <v>535000</v>
      </c>
    </row>
    <row r="60" spans="1:16" ht="134.25" customHeight="1">
      <c r="A60" s="136" t="s">
        <v>173</v>
      </c>
      <c r="B60" s="132" t="s">
        <v>200</v>
      </c>
      <c r="C60" s="132"/>
      <c r="D60" s="132"/>
      <c r="E60" s="125"/>
      <c r="F60" s="126"/>
      <c r="G60" s="126"/>
      <c r="H60" s="126"/>
      <c r="I60" s="126"/>
      <c r="L60" s="15">
        <f t="shared" si="20"/>
        <v>0</v>
      </c>
      <c r="M60" s="15">
        <f t="shared" si="21"/>
        <v>0</v>
      </c>
      <c r="N60" s="15">
        <f t="shared" si="22"/>
        <v>0</v>
      </c>
      <c r="O60" s="15">
        <f t="shared" si="23"/>
        <v>0</v>
      </c>
      <c r="P60" s="15">
        <f t="shared" si="24"/>
        <v>0</v>
      </c>
    </row>
    <row r="61" spans="1:16" ht="30" customHeight="1">
      <c r="A61" s="120" t="s">
        <v>31</v>
      </c>
      <c r="B61" s="121" t="s">
        <v>193</v>
      </c>
      <c r="C61" s="121"/>
      <c r="D61" s="121"/>
      <c r="E61" s="128"/>
      <c r="F61" s="128"/>
      <c r="G61" s="128"/>
      <c r="H61" s="128"/>
      <c r="I61" s="128"/>
      <c r="L61" s="137">
        <v>0.31</v>
      </c>
      <c r="M61" s="137">
        <v>0.13</v>
      </c>
      <c r="N61" s="137">
        <v>0.13</v>
      </c>
      <c r="O61" s="137">
        <v>0.14000000000000001</v>
      </c>
      <c r="P61" s="137">
        <v>0.25</v>
      </c>
    </row>
    <row r="62" spans="1:16" s="107" customFormat="1" ht="30" customHeight="1">
      <c r="A62" s="120">
        <v>1</v>
      </c>
      <c r="B62" s="121" t="s">
        <v>195</v>
      </c>
      <c r="C62" s="121"/>
      <c r="D62" s="121"/>
      <c r="E62" s="135"/>
      <c r="F62" s="135"/>
      <c r="G62" s="135"/>
      <c r="H62" s="135"/>
      <c r="I62" s="135"/>
      <c r="L62" s="5"/>
      <c r="M62" s="5"/>
      <c r="N62" s="5"/>
      <c r="O62" s="5"/>
      <c r="P62" s="5"/>
    </row>
    <row r="63" spans="1:16" ht="30" customHeight="1">
      <c r="A63" s="136" t="s">
        <v>160</v>
      </c>
      <c r="B63" s="124" t="s">
        <v>177</v>
      </c>
      <c r="C63" s="124"/>
      <c r="D63" s="124"/>
      <c r="E63" s="129">
        <v>100000</v>
      </c>
      <c r="F63" s="126">
        <v>70000</v>
      </c>
      <c r="G63" s="126">
        <v>100000</v>
      </c>
      <c r="H63" s="126">
        <v>110000</v>
      </c>
      <c r="I63" s="126">
        <v>80000</v>
      </c>
      <c r="K63" s="109"/>
      <c r="L63" s="15">
        <f>E63+(E63*$L$61)</f>
        <v>131000</v>
      </c>
      <c r="M63" s="15">
        <f>F63+(F63*$M$61)</f>
        <v>79100</v>
      </c>
      <c r="N63" s="15">
        <f>G63+(G63*$N$61)</f>
        <v>113000</v>
      </c>
      <c r="O63" s="15">
        <f>H63+(H63*$O$61)</f>
        <v>125400</v>
      </c>
      <c r="P63" s="15">
        <f>I63+(I63*$P$61)</f>
        <v>100000</v>
      </c>
    </row>
    <row r="64" spans="1:16" ht="30" customHeight="1">
      <c r="A64" s="136" t="s">
        <v>161</v>
      </c>
      <c r="B64" s="124" t="s">
        <v>178</v>
      </c>
      <c r="C64" s="124"/>
      <c r="D64" s="124"/>
      <c r="E64" s="129">
        <v>250000</v>
      </c>
      <c r="F64" s="126">
        <v>180000</v>
      </c>
      <c r="G64" s="126">
        <v>240000</v>
      </c>
      <c r="H64" s="126">
        <v>260000</v>
      </c>
      <c r="I64" s="126">
        <v>190000</v>
      </c>
      <c r="K64" s="109"/>
      <c r="L64" s="15">
        <f t="shared" ref="L64:L76" si="28">E64+(E64*$L$61)</f>
        <v>327500</v>
      </c>
      <c r="M64" s="15">
        <f t="shared" ref="M64:M76" si="29">F64+(F64*$M$61)</f>
        <v>203400</v>
      </c>
      <c r="N64" s="15">
        <f t="shared" ref="N64:N76" si="30">G64+(G64*$N$61)</f>
        <v>271200</v>
      </c>
      <c r="O64" s="15">
        <f t="shared" ref="O64:O76" si="31">H64+(H64*$O$61)</f>
        <v>296400</v>
      </c>
      <c r="P64" s="15">
        <f t="shared" ref="P64:P76" si="32">I64+(I64*$P$61)</f>
        <v>237500</v>
      </c>
    </row>
    <row r="65" spans="1:16" ht="30" customHeight="1">
      <c r="A65" s="136" t="s">
        <v>162</v>
      </c>
      <c r="B65" s="124" t="s">
        <v>179</v>
      </c>
      <c r="C65" s="124"/>
      <c r="D65" s="124"/>
      <c r="E65" s="129">
        <v>400000</v>
      </c>
      <c r="F65" s="126">
        <v>270000</v>
      </c>
      <c r="G65" s="126">
        <v>390000</v>
      </c>
      <c r="H65" s="126">
        <v>390000</v>
      </c>
      <c r="I65" s="126">
        <v>280000</v>
      </c>
      <c r="K65" s="109"/>
      <c r="L65" s="15">
        <f t="shared" si="28"/>
        <v>524000</v>
      </c>
      <c r="M65" s="15">
        <f t="shared" si="29"/>
        <v>305100</v>
      </c>
      <c r="N65" s="15">
        <f t="shared" si="30"/>
        <v>440700</v>
      </c>
      <c r="O65" s="15">
        <f t="shared" si="31"/>
        <v>444600</v>
      </c>
      <c r="P65" s="15">
        <f t="shared" si="32"/>
        <v>350000</v>
      </c>
    </row>
    <row r="66" spans="1:16" ht="30" customHeight="1">
      <c r="A66" s="136" t="s">
        <v>163</v>
      </c>
      <c r="B66" s="124" t="s">
        <v>180</v>
      </c>
      <c r="C66" s="124"/>
      <c r="D66" s="124"/>
      <c r="E66" s="129">
        <v>645000</v>
      </c>
      <c r="F66" s="126">
        <v>425000</v>
      </c>
      <c r="G66" s="126">
        <v>635000</v>
      </c>
      <c r="H66" s="126">
        <v>625000</v>
      </c>
      <c r="I66" s="126">
        <v>475000</v>
      </c>
      <c r="K66" s="109"/>
      <c r="L66" s="15">
        <f t="shared" si="28"/>
        <v>844950</v>
      </c>
      <c r="M66" s="15">
        <f t="shared" si="29"/>
        <v>480250</v>
      </c>
      <c r="N66" s="15">
        <f t="shared" si="30"/>
        <v>717550</v>
      </c>
      <c r="O66" s="15">
        <f t="shared" si="31"/>
        <v>712500</v>
      </c>
      <c r="P66" s="15">
        <f t="shared" si="32"/>
        <v>593750</v>
      </c>
    </row>
    <row r="67" spans="1:16" ht="30" customHeight="1">
      <c r="A67" s="136" t="s">
        <v>164</v>
      </c>
      <c r="B67" s="124" t="s">
        <v>187</v>
      </c>
      <c r="C67" s="124"/>
      <c r="D67" s="124"/>
      <c r="E67" s="129">
        <v>750000</v>
      </c>
      <c r="F67" s="126">
        <v>580000</v>
      </c>
      <c r="G67" s="126">
        <v>670000</v>
      </c>
      <c r="H67" s="126">
        <v>750000</v>
      </c>
      <c r="I67" s="126">
        <v>485000</v>
      </c>
      <c r="K67" s="109"/>
      <c r="L67" s="15">
        <f t="shared" si="28"/>
        <v>982500</v>
      </c>
      <c r="M67" s="15">
        <f t="shared" si="29"/>
        <v>655400</v>
      </c>
      <c r="N67" s="15">
        <f t="shared" si="30"/>
        <v>757100</v>
      </c>
      <c r="O67" s="15">
        <f t="shared" si="31"/>
        <v>855000</v>
      </c>
      <c r="P67" s="15">
        <f t="shared" si="32"/>
        <v>606250</v>
      </c>
    </row>
    <row r="68" spans="1:16" ht="30" customHeight="1">
      <c r="A68" s="136" t="s">
        <v>165</v>
      </c>
      <c r="B68" s="124" t="s">
        <v>188</v>
      </c>
      <c r="C68" s="124"/>
      <c r="D68" s="124"/>
      <c r="E68" s="129">
        <v>755000</v>
      </c>
      <c r="F68" s="126">
        <v>690000</v>
      </c>
      <c r="G68" s="126">
        <v>690000</v>
      </c>
      <c r="H68" s="126">
        <v>765000</v>
      </c>
      <c r="I68" s="126">
        <v>490000</v>
      </c>
      <c r="K68" s="109"/>
      <c r="L68" s="15">
        <f t="shared" si="28"/>
        <v>989050</v>
      </c>
      <c r="M68" s="15">
        <f t="shared" si="29"/>
        <v>779700</v>
      </c>
      <c r="N68" s="15">
        <f t="shared" si="30"/>
        <v>779700</v>
      </c>
      <c r="O68" s="15">
        <f t="shared" si="31"/>
        <v>872100</v>
      </c>
      <c r="P68" s="15">
        <f t="shared" si="32"/>
        <v>612500</v>
      </c>
    </row>
    <row r="69" spans="1:16" s="107" customFormat="1" ht="30" customHeight="1">
      <c r="A69" s="120">
        <v>2</v>
      </c>
      <c r="B69" s="121" t="s">
        <v>194</v>
      </c>
      <c r="C69" s="121"/>
      <c r="D69" s="121"/>
      <c r="E69" s="135"/>
      <c r="F69" s="135"/>
      <c r="G69" s="135"/>
      <c r="H69" s="135"/>
      <c r="I69" s="135"/>
      <c r="K69" s="110"/>
      <c r="L69" s="15">
        <f t="shared" si="28"/>
        <v>0</v>
      </c>
      <c r="M69" s="15">
        <f t="shared" si="29"/>
        <v>0</v>
      </c>
      <c r="N69" s="15">
        <f t="shared" si="30"/>
        <v>0</v>
      </c>
      <c r="O69" s="15">
        <f t="shared" si="31"/>
        <v>0</v>
      </c>
      <c r="P69" s="15">
        <f t="shared" si="32"/>
        <v>0</v>
      </c>
    </row>
    <row r="70" spans="1:16" ht="30" customHeight="1">
      <c r="A70" s="136" t="s">
        <v>167</v>
      </c>
      <c r="B70" s="124" t="s">
        <v>177</v>
      </c>
      <c r="C70" s="124"/>
      <c r="D70" s="124"/>
      <c r="E70" s="129">
        <v>180000</v>
      </c>
      <c r="F70" s="126">
        <v>130000</v>
      </c>
      <c r="G70" s="126">
        <v>180000</v>
      </c>
      <c r="H70" s="126">
        <v>170000</v>
      </c>
      <c r="I70" s="126">
        <v>130000</v>
      </c>
      <c r="K70" s="109"/>
      <c r="L70" s="15">
        <f t="shared" si="28"/>
        <v>235800</v>
      </c>
      <c r="M70" s="15">
        <f t="shared" si="29"/>
        <v>146900</v>
      </c>
      <c r="N70" s="15">
        <f t="shared" si="30"/>
        <v>203400</v>
      </c>
      <c r="O70" s="15">
        <f t="shared" si="31"/>
        <v>193800</v>
      </c>
      <c r="P70" s="15">
        <f t="shared" si="32"/>
        <v>162500</v>
      </c>
    </row>
    <row r="71" spans="1:16" ht="30" customHeight="1">
      <c r="A71" s="136" t="s">
        <v>168</v>
      </c>
      <c r="B71" s="124" t="s">
        <v>178</v>
      </c>
      <c r="C71" s="124"/>
      <c r="D71" s="124"/>
      <c r="E71" s="129">
        <v>430000</v>
      </c>
      <c r="F71" s="126">
        <v>270000</v>
      </c>
      <c r="G71" s="126">
        <v>390000</v>
      </c>
      <c r="H71" s="126">
        <v>410000</v>
      </c>
      <c r="I71" s="126">
        <v>300000</v>
      </c>
      <c r="K71" s="109"/>
      <c r="L71" s="15">
        <f t="shared" si="28"/>
        <v>563300</v>
      </c>
      <c r="M71" s="15">
        <f t="shared" si="29"/>
        <v>305100</v>
      </c>
      <c r="N71" s="15">
        <f t="shared" si="30"/>
        <v>440700</v>
      </c>
      <c r="O71" s="15">
        <f t="shared" si="31"/>
        <v>467400</v>
      </c>
      <c r="P71" s="15">
        <f t="shared" si="32"/>
        <v>375000</v>
      </c>
    </row>
    <row r="72" spans="1:16" ht="30" customHeight="1">
      <c r="A72" s="136" t="s">
        <v>169</v>
      </c>
      <c r="B72" s="124" t="s">
        <v>179</v>
      </c>
      <c r="C72" s="124"/>
      <c r="D72" s="124"/>
      <c r="E72" s="129">
        <v>580000</v>
      </c>
      <c r="F72" s="126">
        <v>390000</v>
      </c>
      <c r="G72" s="126">
        <v>540000</v>
      </c>
      <c r="H72" s="126">
        <v>540000</v>
      </c>
      <c r="I72" s="126">
        <v>410000</v>
      </c>
      <c r="K72" s="109"/>
      <c r="L72" s="15">
        <f t="shared" si="28"/>
        <v>759800</v>
      </c>
      <c r="M72" s="15">
        <f t="shared" si="29"/>
        <v>440700</v>
      </c>
      <c r="N72" s="15">
        <f t="shared" si="30"/>
        <v>610200</v>
      </c>
      <c r="O72" s="15">
        <f t="shared" si="31"/>
        <v>615600</v>
      </c>
      <c r="P72" s="15">
        <f t="shared" si="32"/>
        <v>512500</v>
      </c>
    </row>
    <row r="73" spans="1:16" ht="30" customHeight="1">
      <c r="A73" s="136" t="s">
        <v>170</v>
      </c>
      <c r="B73" s="124" t="s">
        <v>180</v>
      </c>
      <c r="C73" s="124"/>
      <c r="D73" s="124"/>
      <c r="E73" s="129">
        <v>730000</v>
      </c>
      <c r="F73" s="126">
        <v>540000</v>
      </c>
      <c r="G73" s="126">
        <v>650000</v>
      </c>
      <c r="H73" s="126">
        <v>730000</v>
      </c>
      <c r="I73" s="126">
        <v>470000</v>
      </c>
      <c r="K73" s="109"/>
      <c r="L73" s="15">
        <f t="shared" si="28"/>
        <v>956300</v>
      </c>
      <c r="M73" s="15">
        <f t="shared" si="29"/>
        <v>610200</v>
      </c>
      <c r="N73" s="15">
        <f t="shared" si="30"/>
        <v>734500</v>
      </c>
      <c r="O73" s="15">
        <f t="shared" si="31"/>
        <v>832200</v>
      </c>
      <c r="P73" s="15">
        <f t="shared" si="32"/>
        <v>587500</v>
      </c>
    </row>
    <row r="74" spans="1:16" ht="30" customHeight="1">
      <c r="A74" s="136" t="s">
        <v>171</v>
      </c>
      <c r="B74" s="124" t="s">
        <v>187</v>
      </c>
      <c r="C74" s="124"/>
      <c r="D74" s="124"/>
      <c r="E74" s="129">
        <v>750000</v>
      </c>
      <c r="F74" s="126">
        <v>590000</v>
      </c>
      <c r="G74" s="126">
        <v>670000</v>
      </c>
      <c r="H74" s="126">
        <v>750000</v>
      </c>
      <c r="I74" s="126">
        <v>485000</v>
      </c>
      <c r="K74" s="109"/>
      <c r="L74" s="15">
        <f t="shared" si="28"/>
        <v>982500</v>
      </c>
      <c r="M74" s="15">
        <f t="shared" si="29"/>
        <v>666700</v>
      </c>
      <c r="N74" s="15">
        <f t="shared" si="30"/>
        <v>757100</v>
      </c>
      <c r="O74" s="15">
        <f t="shared" si="31"/>
        <v>855000</v>
      </c>
      <c r="P74" s="15">
        <f t="shared" si="32"/>
        <v>606250</v>
      </c>
    </row>
    <row r="75" spans="1:16" ht="30" customHeight="1">
      <c r="A75" s="136" t="s">
        <v>172</v>
      </c>
      <c r="B75" s="124" t="s">
        <v>188</v>
      </c>
      <c r="C75" s="124"/>
      <c r="D75" s="124"/>
      <c r="E75" s="129">
        <v>755000</v>
      </c>
      <c r="F75" s="126">
        <v>690000</v>
      </c>
      <c r="G75" s="126">
        <v>690000</v>
      </c>
      <c r="H75" s="126">
        <v>765000</v>
      </c>
      <c r="I75" s="126">
        <v>490000</v>
      </c>
      <c r="K75" s="111"/>
      <c r="L75" s="15">
        <f t="shared" si="28"/>
        <v>989050</v>
      </c>
      <c r="M75" s="15">
        <f t="shared" si="29"/>
        <v>779700</v>
      </c>
      <c r="N75" s="15">
        <f t="shared" si="30"/>
        <v>779700</v>
      </c>
      <c r="O75" s="15">
        <f t="shared" si="31"/>
        <v>872100</v>
      </c>
      <c r="P75" s="15">
        <f t="shared" si="32"/>
        <v>612500</v>
      </c>
    </row>
    <row r="76" spans="1:16" ht="131.25">
      <c r="A76" s="136" t="s">
        <v>173</v>
      </c>
      <c r="B76" s="124" t="s">
        <v>198</v>
      </c>
      <c r="C76" s="124"/>
      <c r="D76" s="124"/>
      <c r="E76" s="125"/>
      <c r="F76" s="126"/>
      <c r="G76" s="126"/>
      <c r="H76" s="126"/>
      <c r="I76" s="126"/>
      <c r="L76" s="15">
        <f t="shared" si="28"/>
        <v>0</v>
      </c>
      <c r="M76" s="15">
        <f t="shared" si="29"/>
        <v>0</v>
      </c>
      <c r="N76" s="15">
        <f t="shared" si="30"/>
        <v>0</v>
      </c>
      <c r="O76" s="15">
        <f t="shared" si="31"/>
        <v>0</v>
      </c>
      <c r="P76" s="15">
        <f t="shared" si="32"/>
        <v>0</v>
      </c>
    </row>
    <row r="77" spans="1:16" ht="18.75">
      <c r="A77" s="112"/>
      <c r="B77" s="113"/>
      <c r="C77" s="113"/>
      <c r="D77" s="113"/>
      <c r="E77" s="113"/>
      <c r="F77" s="114"/>
      <c r="G77" s="114"/>
      <c r="H77" s="114"/>
      <c r="I77" s="114"/>
    </row>
  </sheetData>
  <mergeCells count="17">
    <mergeCell ref="L7:L8"/>
    <mergeCell ref="M7:N7"/>
    <mergeCell ref="O7:P7"/>
    <mergeCell ref="A2:I2"/>
    <mergeCell ref="A3:I3"/>
    <mergeCell ref="A4:I4"/>
    <mergeCell ref="F7:G7"/>
    <mergeCell ref="H7:I7"/>
    <mergeCell ref="A7:A9"/>
    <mergeCell ref="B7:B9"/>
    <mergeCell ref="C7:E7"/>
    <mergeCell ref="C8:D8"/>
    <mergeCell ref="E8:E9"/>
    <mergeCell ref="F8:F9"/>
    <mergeCell ref="G8:G9"/>
    <mergeCell ref="H8:H9"/>
    <mergeCell ref="I8:I9"/>
  </mergeCells>
  <phoneticPr fontId="54" type="noConversion"/>
  <printOptions horizontalCentered="1"/>
  <pageMargins left="0" right="0" top="0.59055118110236227" bottom="0.59055118110236227" header="0.59055118110236227" footer="0.59055118110236227"/>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so sanh</vt:lpstr>
      <vt:lpstr>so sanh (2)</vt:lpstr>
      <vt:lpstr>NQ05-lay y kien</vt:lpstr>
      <vt:lpstr>Tong hop DG DV-HGD</vt:lpstr>
      <vt:lpstr>Tong hop DG DV-TC</vt:lpstr>
      <vt:lpstr>Tong hop thu 2 ND</vt:lpstr>
      <vt:lpstr>Tong hop thu 2 ND-du</vt:lpstr>
      <vt:lpstr>Tong hop thu 2 ND-giam</vt:lpstr>
      <vt:lpstr>Don gia cap GCN</vt:lpstr>
      <vt:lpstr>Don gia cap GCN-CN</vt:lpstr>
      <vt:lpstr>'Don gia cap GCN'!Print_Titles</vt:lpstr>
      <vt:lpstr>'Don gia cap GCN-CN'!Print_Titles</vt:lpstr>
      <vt:lpstr>'NQ05-lay y kien'!Print_Titles</vt:lpstr>
      <vt:lpstr>'so sanh'!Print_Titles</vt:lpstr>
      <vt:lpstr>'so sanh (2)'!Print_Titles</vt:lpstr>
      <vt:lpstr>'Tong hop DG DV-HGD'!Print_Titles</vt:lpstr>
      <vt:lpstr>'Tong hop DG DV-TC'!Print_Titles</vt:lpstr>
      <vt:lpstr>'Tong hop thu 2 ND'!Print_Titles</vt:lpstr>
      <vt:lpstr>'Tong hop thu 2 ND-du'!Print_Titles</vt:lpstr>
      <vt:lpstr>'Tong hop thu 2 ND-giam'!Print_Titles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 manh nguyen</dc:creator>
  <cp:lastModifiedBy>TNMT_TRAVINH2</cp:lastModifiedBy>
  <cp:lastPrinted>2023-07-13T03:15:20Z</cp:lastPrinted>
  <dcterms:created xsi:type="dcterms:W3CDTF">2021-03-29T10:08:17Z</dcterms:created>
  <dcterms:modified xsi:type="dcterms:W3CDTF">2023-07-17T10:48:26Z</dcterms:modified>
</cp:coreProperties>
</file>